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385"/>
  </bookViews>
  <sheets>
    <sheet name="Форма_2п 2016-19" sheetId="1" r:id="rId1"/>
  </sheets>
  <definedNames>
    <definedName name="_xlnm._FilterDatabase" localSheetId="0" hidden="1">'Форма_2п 2016-19'!$B$1:$G$206</definedName>
    <definedName name="Z_0F955BED_3AA5_4ED9_8747_25E63CDA70F7_.wvu.Cols" localSheetId="0" hidden="1">'Форма_2п 2016-19'!$C:$K</definedName>
    <definedName name="Z_0F955BED_3AA5_4ED9_8747_25E63CDA70F7_.wvu.FilterData" localSheetId="0" hidden="1">'Форма_2п 2016-19'!$B$1:$G$206</definedName>
    <definedName name="Z_0F955BED_3AA5_4ED9_8747_25E63CDA70F7_.wvu.PrintTitles" localSheetId="0" hidden="1">'Форма_2п 2016-19'!$7:$9</definedName>
    <definedName name="Z_0F955BED_3AA5_4ED9_8747_25E63CDA70F7_.wvu.Rows" localSheetId="0" hidden="1">'Форма_2п 2016-19'!#REF!,'Форма_2п 2016-19'!$6:$6</definedName>
    <definedName name="Z_1CCF9464_AEC0_4C0F_98A5_E7B17D04C7EE_.wvu.Cols" localSheetId="0" hidden="1">'Форма_2п 2016-19'!$C:$K</definedName>
    <definedName name="Z_1CCF9464_AEC0_4C0F_98A5_E7B17D04C7EE_.wvu.FilterData" localSheetId="0" hidden="1">'Форма_2п 2016-19'!$B$1:$G$206</definedName>
    <definedName name="Z_1CCF9464_AEC0_4C0F_98A5_E7B17D04C7EE_.wvu.PrintTitles" localSheetId="0" hidden="1">'Форма_2п 2016-19'!$7:$9</definedName>
    <definedName name="Z_2A0D3FC1_008C_421C_8185_69EEE9802E8F_.wvu.FilterData" localSheetId="0" hidden="1">'Форма_2п 2016-19'!$B$1:$G$206</definedName>
    <definedName name="Z_4D3410BB_2371_487E_AAF7_AC8AFE6E56CA_.wvu.Cols" localSheetId="0" hidden="1">'Форма_2п 2016-19'!$C:$K</definedName>
    <definedName name="Z_4D3410BB_2371_487E_AAF7_AC8AFE6E56CA_.wvu.FilterData" localSheetId="0" hidden="1">'Форма_2п 2016-19'!$B$1:$G$206</definedName>
    <definedName name="Z_4D3410BB_2371_487E_AAF7_AC8AFE6E56CA_.wvu.PrintTitles" localSheetId="0" hidden="1">'Форма_2п 2016-19'!$7:$9</definedName>
    <definedName name="Z_A77FDE54_1C34_42D3_AB21_D5EA3CF0EB76_.wvu.FilterData" localSheetId="0" hidden="1">'Форма_2п 2016-19'!$B$1:$G$206</definedName>
    <definedName name="Z_AC0A06EF_23F9_405C_A847_5A1F3FCA51B1_.wvu.FilterData" localSheetId="0" hidden="1">'Форма_2п 2016-19'!$B$1:$G$206</definedName>
    <definedName name="Z_CA566A40_D8DF_4A83_8430_0418F2E4D7CA_.wvu.FilterData" localSheetId="0" hidden="1">'Форма_2п 2016-19'!$B$1:$G$206</definedName>
    <definedName name="Z_F999748C_9832_11D8_83FB_00E04C392051_.wvu.Cols" localSheetId="0" hidden="1">'Форма_2п 2016-19'!$C:$K</definedName>
    <definedName name="Z_F999748C_9832_11D8_83FB_00E04C392051_.wvu.FilterData" localSheetId="0" hidden="1">'Форма_2п 2016-19'!$B$1:$G$206</definedName>
    <definedName name="Z_F999748C_9832_11D8_83FB_00E04C392051_.wvu.PrintTitles" localSheetId="0" hidden="1">'Форма_2п 2016-19'!$7:$9</definedName>
    <definedName name="Z_F999748C_9832_11D8_83FB_00E04C392051_.wvu.Rows" localSheetId="0" hidden="1">'Форма_2п 2016-19'!#REF!,'Форма_2п 2016-19'!$6:$6</definedName>
    <definedName name="_xlnm.Print_Titles" localSheetId="0">'Форма_2п 2016-19'!$7:$9</definedName>
  </definedNames>
  <calcPr calcId="144525"/>
</workbook>
</file>

<file path=xl/calcChain.xml><?xml version="1.0" encoding="utf-8"?>
<calcChain xmlns="http://schemas.openxmlformats.org/spreadsheetml/2006/main">
  <c r="N29" i="1" l="1"/>
  <c r="T206" i="1" l="1"/>
  <c r="S206" i="1"/>
  <c r="R206" i="1"/>
  <c r="Q206" i="1"/>
  <c r="P206" i="1"/>
  <c r="O206" i="1"/>
  <c r="N206" i="1"/>
  <c r="M206" i="1"/>
  <c r="L206" i="1"/>
  <c r="N204" i="1"/>
  <c r="P203" i="1"/>
  <c r="R203" i="1" s="1"/>
  <c r="T203" i="1" s="1"/>
  <c r="O203" i="1"/>
  <c r="Q203" i="1" s="1"/>
  <c r="S203" i="1" s="1"/>
  <c r="M188" i="1"/>
  <c r="L188" i="1"/>
  <c r="M187" i="1"/>
  <c r="L187" i="1"/>
  <c r="M185" i="1"/>
  <c r="L185" i="1"/>
  <c r="N181" i="1"/>
  <c r="P181" i="1" s="1"/>
  <c r="R181" i="1" s="1"/>
  <c r="T181" i="1" s="1"/>
  <c r="P179" i="1"/>
  <c r="R179" i="1" s="1"/>
  <c r="T179" i="1" s="1"/>
  <c r="O179" i="1"/>
  <c r="Q179" i="1" s="1"/>
  <c r="S179" i="1" s="1"/>
  <c r="T178" i="1"/>
  <c r="S178" i="1"/>
  <c r="R178" i="1"/>
  <c r="Q178" i="1"/>
  <c r="P178" i="1"/>
  <c r="O178" i="1"/>
  <c r="P175" i="1"/>
  <c r="R175" i="1" s="1"/>
  <c r="O175" i="1"/>
  <c r="Q175" i="1" s="1"/>
  <c r="T173" i="1"/>
  <c r="S173" i="1"/>
  <c r="R173" i="1"/>
  <c r="Q173" i="1"/>
  <c r="P173" i="1"/>
  <c r="O173" i="1"/>
  <c r="N173" i="1"/>
  <c r="P172" i="1"/>
  <c r="O172" i="1"/>
  <c r="N172" i="1"/>
  <c r="M172" i="1"/>
  <c r="L172" i="1"/>
  <c r="N170" i="1"/>
  <c r="P170" i="1" s="1"/>
  <c r="P168" i="1"/>
  <c r="R168" i="1" s="1"/>
  <c r="O168" i="1"/>
  <c r="Q168" i="1" s="1"/>
  <c r="N166" i="1"/>
  <c r="M166" i="1"/>
  <c r="M191" i="1" s="1"/>
  <c r="L166" i="1"/>
  <c r="O163" i="1"/>
  <c r="N163" i="1"/>
  <c r="M163" i="1"/>
  <c r="S145" i="1"/>
  <c r="Q145" i="1"/>
  <c r="M145" i="1"/>
  <c r="S143" i="1"/>
  <c r="R143" i="1"/>
  <c r="Q143" i="1"/>
  <c r="S142" i="1"/>
  <c r="S163" i="1" s="1"/>
  <c r="Q142" i="1"/>
  <c r="Q163" i="1" s="1"/>
  <c r="N137" i="1"/>
  <c r="M137" i="1"/>
  <c r="N133" i="1"/>
  <c r="M133" i="1"/>
  <c r="O124" i="1"/>
  <c r="P124" i="1" s="1"/>
  <c r="Q124" i="1" s="1"/>
  <c r="R124" i="1" s="1"/>
  <c r="S124" i="1" s="1"/>
  <c r="T124" i="1" s="1"/>
  <c r="N121" i="1"/>
  <c r="O121" i="1" s="1"/>
  <c r="P121" i="1" s="1"/>
  <c r="Q121" i="1" s="1"/>
  <c r="R121" i="1" s="1"/>
  <c r="S121" i="1" s="1"/>
  <c r="T121" i="1" s="1"/>
  <c r="O115" i="1"/>
  <c r="P115" i="1" s="1"/>
  <c r="Q115" i="1" s="1"/>
  <c r="R115" i="1" s="1"/>
  <c r="S115" i="1" s="1"/>
  <c r="T115" i="1" s="1"/>
  <c r="N112" i="1"/>
  <c r="T105" i="1"/>
  <c r="R105" i="1"/>
  <c r="P105" i="1"/>
  <c r="P61" i="1"/>
  <c r="R61" i="1" s="1"/>
  <c r="T61" i="1" s="1"/>
  <c r="O61" i="1"/>
  <c r="Q61" i="1" s="1"/>
  <c r="S61" i="1" s="1"/>
  <c r="P58" i="1"/>
  <c r="R58" i="1" s="1"/>
  <c r="T58" i="1" s="1"/>
  <c r="O58" i="1"/>
  <c r="Q58" i="1" s="1"/>
  <c r="S58" i="1" s="1"/>
  <c r="T55" i="1"/>
  <c r="S55" i="1"/>
  <c r="R55" i="1"/>
  <c r="Q55" i="1"/>
  <c r="P55" i="1"/>
  <c r="O55" i="1"/>
  <c r="N52" i="1"/>
  <c r="N50" i="1"/>
  <c r="O49" i="1"/>
  <c r="O50" i="1" s="1"/>
  <c r="N45" i="1"/>
  <c r="O44" i="1"/>
  <c r="O45" i="1" s="1"/>
  <c r="N41" i="1"/>
  <c r="O40" i="1"/>
  <c r="O41" i="1" s="1"/>
  <c r="N37" i="1"/>
  <c r="O36" i="1"/>
  <c r="O37" i="1" s="1"/>
  <c r="N33" i="1"/>
  <c r="O32" i="1"/>
  <c r="O33" i="1" s="1"/>
  <c r="P28" i="1"/>
  <c r="P29" i="1" s="1"/>
  <c r="O28" i="1"/>
  <c r="O29" i="1" s="1"/>
  <c r="O20" i="1"/>
  <c r="N20" i="1"/>
  <c r="N21" i="1" s="1"/>
  <c r="T16" i="1"/>
  <c r="S16" i="1"/>
  <c r="R16" i="1"/>
  <c r="Q16" i="1"/>
  <c r="P16" i="1"/>
  <c r="O16" i="1"/>
  <c r="N15" i="1"/>
  <c r="M15" i="1"/>
  <c r="N14" i="1"/>
  <c r="N16" i="1" s="1"/>
  <c r="M14" i="1"/>
  <c r="M16" i="1" s="1"/>
  <c r="T12" i="1"/>
  <c r="S12" i="1"/>
  <c r="R12" i="1"/>
  <c r="Q12" i="1"/>
  <c r="P12" i="1"/>
  <c r="O12" i="1"/>
  <c r="N12" i="1"/>
  <c r="M12" i="1"/>
  <c r="Q28" i="1" l="1"/>
  <c r="R28" i="1"/>
  <c r="P32" i="1"/>
  <c r="P36" i="1"/>
  <c r="P40" i="1"/>
  <c r="P44" i="1"/>
  <c r="P49" i="1"/>
  <c r="N188" i="1"/>
  <c r="N187" i="1"/>
  <c r="N185" i="1" s="1"/>
  <c r="O112" i="1"/>
  <c r="N191" i="1"/>
  <c r="S168" i="1"/>
  <c r="T168" i="1"/>
  <c r="R170" i="1"/>
  <c r="T170" i="1" s="1"/>
  <c r="P166" i="1"/>
  <c r="S175" i="1"/>
  <c r="S172" i="1" s="1"/>
  <c r="Q172" i="1"/>
  <c r="T175" i="1"/>
  <c r="T172" i="1" s="1"/>
  <c r="R172" i="1"/>
  <c r="N167" i="1"/>
  <c r="O170" i="1"/>
  <c r="O181" i="1"/>
  <c r="Q181" i="1" s="1"/>
  <c r="S181" i="1" s="1"/>
  <c r="N184" i="1"/>
  <c r="Q170" i="1" l="1"/>
  <c r="O166" i="1"/>
  <c r="P184" i="1"/>
  <c r="P167" i="1"/>
  <c r="R166" i="1"/>
  <c r="T166" i="1"/>
  <c r="O188" i="1"/>
  <c r="O187" i="1"/>
  <c r="O185" i="1" s="1"/>
  <c r="P112" i="1"/>
  <c r="P50" i="1"/>
  <c r="Q49" i="1"/>
  <c r="P45" i="1"/>
  <c r="Q44" i="1"/>
  <c r="P41" i="1"/>
  <c r="Q40" i="1"/>
  <c r="P37" i="1"/>
  <c r="Q36" i="1"/>
  <c r="P33" i="1"/>
  <c r="Q32" i="1"/>
  <c r="P20" i="1"/>
  <c r="R29" i="1"/>
  <c r="T28" i="1"/>
  <c r="Q29" i="1"/>
  <c r="S28" i="1"/>
  <c r="Q20" i="1"/>
  <c r="S29" i="1" l="1"/>
  <c r="T29" i="1"/>
  <c r="Q33" i="1"/>
  <c r="R32" i="1"/>
  <c r="Q37" i="1"/>
  <c r="R36" i="1"/>
  <c r="Q41" i="1"/>
  <c r="R40" i="1"/>
  <c r="Q45" i="1"/>
  <c r="R44" i="1"/>
  <c r="Q50" i="1"/>
  <c r="R49" i="1"/>
  <c r="P188" i="1"/>
  <c r="P187" i="1"/>
  <c r="P185" i="1" s="1"/>
  <c r="P191" i="1" s="1"/>
  <c r="Q112" i="1"/>
  <c r="T184" i="1"/>
  <c r="T167" i="1"/>
  <c r="R184" i="1"/>
  <c r="R167" i="1"/>
  <c r="O191" i="1"/>
  <c r="O184" i="1"/>
  <c r="O167" i="1"/>
  <c r="S170" i="1"/>
  <c r="S166" i="1" s="1"/>
  <c r="Q166" i="1"/>
  <c r="Q184" i="1" l="1"/>
  <c r="Q167" i="1"/>
  <c r="S184" i="1"/>
  <c r="S167" i="1"/>
  <c r="Q188" i="1"/>
  <c r="Q187" i="1"/>
  <c r="Q185" i="1" s="1"/>
  <c r="Q191" i="1" s="1"/>
  <c r="R112" i="1"/>
  <c r="R50" i="1"/>
  <c r="S49" i="1"/>
  <c r="R45" i="1"/>
  <c r="S44" i="1"/>
  <c r="R41" i="1"/>
  <c r="S40" i="1"/>
  <c r="R37" i="1"/>
  <c r="S36" i="1"/>
  <c r="R33" i="1"/>
  <c r="S32" i="1"/>
  <c r="R20" i="1"/>
  <c r="S33" i="1" l="1"/>
  <c r="T32" i="1"/>
  <c r="S20" i="1"/>
  <c r="S37" i="1"/>
  <c r="T36" i="1"/>
  <c r="T37" i="1" s="1"/>
  <c r="S41" i="1"/>
  <c r="T40" i="1"/>
  <c r="T41" i="1" s="1"/>
  <c r="S45" i="1"/>
  <c r="T44" i="1"/>
  <c r="T45" i="1" s="1"/>
  <c r="S50" i="1"/>
  <c r="T49" i="1"/>
  <c r="T50" i="1" s="1"/>
  <c r="R188" i="1"/>
  <c r="R187" i="1"/>
  <c r="R185" i="1" s="1"/>
  <c r="R191" i="1" s="1"/>
  <c r="S112" i="1"/>
  <c r="S188" i="1" l="1"/>
  <c r="S187" i="1"/>
  <c r="S185" i="1" s="1"/>
  <c r="S191" i="1" s="1"/>
  <c r="T112" i="1"/>
  <c r="T33" i="1"/>
  <c r="T20" i="1"/>
  <c r="T188" i="1" l="1"/>
  <c r="T187" i="1"/>
  <c r="T185" i="1" s="1"/>
  <c r="T191" i="1" s="1"/>
</calcChain>
</file>

<file path=xl/sharedStrings.xml><?xml version="1.0" encoding="utf-8"?>
<sst xmlns="http://schemas.openxmlformats.org/spreadsheetml/2006/main" count="447" uniqueCount="227">
  <si>
    <t>ПРОГНОЗ</t>
  </si>
  <si>
    <t xml:space="preserve">     социально-экономического развития муниципального образования "Город Кяхта" Кяхтинского района                                                    Республики Бурятия на 2017 год и на плановый период до 2019  года</t>
  </si>
  <si>
    <t>прогноз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</si>
  <si>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</si>
  <si>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</si>
  <si>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</si>
  <si>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</si>
  <si>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</si>
  <si>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</si>
  <si>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</si>
  <si>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</si>
  <si>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</si>
  <si>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вариант 1</t>
  </si>
  <si>
    <t>вариант 2</t>
  </si>
  <si>
    <t>1. Демографические показатели</t>
  </si>
  <si>
    <t>Численность постоянного населения (среднегодовая) - всего</t>
  </si>
  <si>
    <t>тыс. человек</t>
  </si>
  <si>
    <t>04</t>
  </si>
  <si>
    <t>% к предыдущему году</t>
  </si>
  <si>
    <t>02</t>
  </si>
  <si>
    <t>Ожидаемая продолжительность жизни при рождении</t>
  </si>
  <si>
    <t>число лет</t>
  </si>
  <si>
    <t>Общий коэффициент рождаемости</t>
  </si>
  <si>
    <t>человек на 1000 населения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</si>
  <si>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</si>
  <si>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</si>
  <si>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</si>
  <si>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человек на 10 000 населения</t>
  </si>
  <si>
    <t>2. Производство товаров и услуг</t>
  </si>
  <si>
    <t>2. Промышленное производство</t>
  </si>
  <si>
    <t xml:space="preserve">Индекс промышленного производства </t>
  </si>
  <si>
    <t>2.1. Выпуск товаров и услуг</t>
  </si>
  <si>
    <t>2.2. Валовой региональный продукт</t>
  </si>
  <si>
    <t>Валовой региональный продукт - всего</t>
  </si>
  <si>
    <t>млн. руб. в ценах соответствующих лет</t>
  </si>
  <si>
    <t>Индекс физического объема валового регионального продукта</t>
  </si>
  <si>
    <t>% к предыдущему году в сопоставимых ценах</t>
  </si>
  <si>
    <t>Индекс-дефлятор объема валового регионального продукта</t>
  </si>
  <si>
    <t>30</t>
  </si>
  <si>
    <t>Обрабатывающие производства</t>
  </si>
  <si>
    <r>
      <t xml:space="preserve">Объем отгруженных товаров собственного производства, выполненных работ и услуг собственными силами - Подраздел DA: Производство </t>
    </r>
    <r>
      <rPr>
        <b/>
        <sz val="10"/>
        <color indexed="59"/>
        <rFont val="Tahoma"/>
        <family val="2"/>
        <charset val="204"/>
      </rPr>
      <t xml:space="preserve">пищевых </t>
    </r>
    <r>
      <rPr>
        <sz val="10"/>
        <color indexed="59"/>
        <rFont val="Tahoma"/>
        <family val="2"/>
        <charset val="204"/>
      </rPr>
      <t>продуктов, включая напитки, и табака</t>
    </r>
  </si>
  <si>
    <t xml:space="preserve">млн. руб. в ценах соответствующих лет  </t>
  </si>
  <si>
    <t>Индекс производства -  Подраздел DA: Производство пищевых продуктов, включая напитки, и табака</t>
  </si>
  <si>
    <t>% к предыдущему году в действующих ценах</t>
  </si>
  <si>
    <t xml:space="preserve">  </t>
  </si>
  <si>
    <t>Индекс-дефлятор -  Подраздел DA: Производство пищевых продуктов, включая напитки, и табака</t>
  </si>
  <si>
    <t>Индекс производства - Подраздел DA: Производство пищевых продуктов, включая напитки, и табака</t>
  </si>
  <si>
    <r>
      <t xml:space="preserve">Объем отгруженных товаров собственного производства, выполненных работ и услуг собственными силами - Подраздел DD: </t>
    </r>
    <r>
      <rPr>
        <b/>
        <sz val="10"/>
        <color indexed="59"/>
        <rFont val="Tahoma"/>
        <family val="2"/>
        <charset val="204"/>
      </rPr>
      <t>Обработка древесины</t>
    </r>
    <r>
      <rPr>
        <sz val="10"/>
        <color indexed="59"/>
        <rFont val="Tahoma"/>
        <family val="2"/>
        <charset val="204"/>
      </rPr>
      <t xml:space="preserve"> и производство изделий из дерева</t>
    </r>
  </si>
  <si>
    <t xml:space="preserve">млн. руб. 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</si>
  <si>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</si>
  <si>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</si>
  <si>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r>
      <t xml:space="preserve"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</t>
    </r>
    <r>
      <rPr>
        <b/>
        <sz val="10"/>
        <color indexed="59"/>
        <rFont val="Tahoma"/>
        <family val="2"/>
        <charset val="204"/>
      </rPr>
      <t xml:space="preserve">полиграфическая </t>
    </r>
    <r>
      <rPr>
        <sz val="10"/>
        <color indexed="59"/>
        <rFont val="Tahoma"/>
        <family val="2"/>
        <charset val="204"/>
      </rPr>
      <t>деятельность</t>
    </r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</si>
  <si>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</si>
  <si>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</si>
  <si>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r>
      <t>Объем отгруженных товаров собственного производства, выполненных работ и услуг собственными силами - Подраздел DJ: Металлургическое производство и</t>
    </r>
    <r>
      <rPr>
        <b/>
        <sz val="10"/>
        <color indexed="59"/>
        <rFont val="Tahoma"/>
        <family val="2"/>
        <charset val="204"/>
      </rPr>
      <t xml:space="preserve"> производство готовых металлических изделий</t>
    </r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</si>
  <si>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</si>
  <si>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</si>
  <si>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Подраздел DN: Прочие производства (Пластиковые окна)</t>
  </si>
  <si>
    <t>млн. руб.</t>
  </si>
  <si>
    <t xml:space="preserve">Индекс производства </t>
  </si>
  <si>
    <t xml:space="preserve">Индекс-дефлятор 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</si>
  <si>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</si>
  <si>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</si>
  <si>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</si>
  <si>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</si>
  <si>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2.4. Сельское хозяйство</t>
  </si>
  <si>
    <t>Объем продукции сельского хозяйства в хозяйствах всех категорий (Разделы ОКВЭД: 01.1+01.2+01.3)</t>
  </si>
  <si>
    <t>млн.руб. в ценах соответствующих лет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</si>
  <si>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</si>
  <si>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</si>
  <si>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в том числе: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</si>
  <si>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</si>
  <si>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</si>
  <si>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</si>
  <si>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</si>
  <si>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</si>
  <si>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</si>
  <si>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 xml:space="preserve">2.5.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</si>
  <si>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</si>
  <si>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</si>
  <si>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</si>
  <si>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</si>
  <si>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</si>
  <si>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</si>
  <si>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</si>
  <si>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</si>
  <si>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</si>
  <si>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</si>
  <si>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</si>
  <si>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</si>
  <si>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</si>
  <si>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Уголь</t>
  </si>
  <si>
    <t>млн.тонн</t>
  </si>
  <si>
    <t>Нефть добытая, включая газовый конденсат</t>
  </si>
  <si>
    <t>Газ природный и попутный</t>
  </si>
  <si>
    <t>млрд.куб.м.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</si>
  <si>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</si>
  <si>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</si>
  <si>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</si>
  <si>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</si>
  <si>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</si>
  <si>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</si>
  <si>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</si>
  <si>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</si>
  <si>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</si>
  <si>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</si>
  <si>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</si>
  <si>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</si>
  <si>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</si>
  <si>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</si>
  <si>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</si>
  <si>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</si>
  <si>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</si>
  <si>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</si>
  <si>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</si>
  <si>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шт.</t>
  </si>
  <si>
    <t>Аппаратура приемная телевизионная, в том числе видеомониторы и видеопроекторы</t>
  </si>
  <si>
    <t>тыс. шт.</t>
  </si>
  <si>
    <t>Холодильники и морозильники бытовые</t>
  </si>
  <si>
    <t>Изделия ювилирные и их части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</si>
  <si>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</si>
  <si>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</si>
  <si>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</si>
  <si>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</si>
  <si>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</si>
  <si>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</si>
  <si>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</si>
  <si>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</si>
  <si>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</si>
  <si>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2.6. Строительство</t>
  </si>
  <si>
    <t>Объем работ, выполненных по виду деятельности "строительство" (Раздел F)</t>
  </si>
  <si>
    <t>Индекс производства по виду деятельности "Строительство"(Раздел F)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</si>
  <si>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</si>
  <si>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</si>
  <si>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</si>
  <si>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</si>
  <si>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</si>
  <si>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Рынок товаров и услуг</t>
  </si>
  <si>
    <t>Индекс потребительских цен (среднегодовой)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</si>
  <si>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</si>
  <si>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</si>
  <si>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</si>
  <si>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>Оборот общественного питания</t>
  </si>
  <si>
    <t>Индекс физического объема оборота общественного питания</t>
  </si>
  <si>
    <t>Индекс потребительских  цен на продукцию общественного питания</t>
  </si>
  <si>
    <t>Структура оборота розничной торговли</t>
  </si>
  <si>
    <t>Пищевые продукты, включая напитки, и табачные изделия</t>
  </si>
  <si>
    <t xml:space="preserve">в ценах соответствующих лет; % от оборота розничной торговли </t>
  </si>
  <si>
    <t>Непродовольственные товары</t>
  </si>
  <si>
    <t>в ценах соответствующих лет; % от оборота розничной торговли</t>
  </si>
  <si>
    <t xml:space="preserve">Объем платных услуг населению </t>
  </si>
  <si>
    <t>Индекс-дефлятор по платным услугам</t>
  </si>
  <si>
    <t>5. Объем инвестиций в основной капитал за счет всех источников финансирования</t>
  </si>
  <si>
    <t>Индекс физического объема</t>
  </si>
  <si>
    <t>Индекс-дефлятор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</si>
  <si>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</si>
  <si>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</si>
  <si>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</si>
  <si>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</si>
  <si>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</si>
  <si>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</si>
  <si>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</si>
  <si>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</si>
  <si>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</si>
  <si>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</si>
  <si>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</si>
  <si>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</si>
  <si>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</si>
  <si>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</si>
  <si>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>7. Финансы</t>
  </si>
  <si>
    <t>Доходы консолидированного бюджета муниципального образования - всего</t>
  </si>
  <si>
    <t>млн.руб.</t>
  </si>
  <si>
    <t>Налоговые и неналоговые доходы консолидированного бюджета муниципального образования</t>
  </si>
  <si>
    <t>налоговые доходы</t>
  </si>
  <si>
    <t xml:space="preserve">налог на прибыль организаций </t>
  </si>
  <si>
    <t>налог на доходы физических лиц</t>
  </si>
  <si>
    <t xml:space="preserve">налог на добычу полезных ископаемых </t>
  </si>
  <si>
    <t>акцизы на нефтепродукты</t>
  </si>
  <si>
    <t>налог, взимаемый в связи с применением упрощенной системы налогообложения (патент)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</si>
  <si>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</si>
  <si>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</si>
  <si>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</si>
  <si>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</si>
  <si>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</si>
  <si>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Единый сельхоз. Налог</t>
  </si>
  <si>
    <t>неналоговые доходы</t>
  </si>
  <si>
    <t>Безвозмездные поступления</t>
  </si>
  <si>
    <t>дотации на выравнивание бюджетной обеспеченности</t>
  </si>
  <si>
    <t>Расходы консолидированного бюджета муниципального образования  - всего</t>
  </si>
  <si>
    <t xml:space="preserve">Дефицит(-),профицит(+) консолидированного бюджета </t>
  </si>
  <si>
    <t>(+)0,8</t>
  </si>
  <si>
    <t>8. Денежные доходы и расходы населения</t>
  </si>
  <si>
    <t>Доходы - всего</t>
  </si>
  <si>
    <t>доходы от предпринимательской деятельности</t>
  </si>
  <si>
    <t>оплата труда</t>
  </si>
  <si>
    <t>социальные выплаты - всего</t>
  </si>
  <si>
    <t>в том числе: 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</si>
  <si>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</si>
  <si>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</si>
  <si>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</si>
  <si>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</si>
  <si>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Реальные располагаемые денежные доходы населения</t>
  </si>
  <si>
    <t>Денежные доходы в расчете на душу населения в месяц</t>
  </si>
  <si>
    <t>рублей</t>
  </si>
  <si>
    <t>Расходы и сбережения - всего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</si>
  <si>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</si>
  <si>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</si>
  <si>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</si>
  <si>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</si>
  <si>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другие расходы</t>
  </si>
  <si>
    <t>Превышение доходов над расходами (+), или расходов над доходами (-)</t>
  </si>
  <si>
    <t>Средний размер назначенных месячных пенсий пенсионеров, состоящих на учете в отделениях Пенсионного фонда РФ</t>
  </si>
  <si>
    <t>руб.</t>
  </si>
  <si>
    <t>Реальный размер назначенных пенсий</t>
  </si>
  <si>
    <t xml:space="preserve">  Числ-ть пенсионеров расчет</t>
  </si>
  <si>
    <t>Величина прожиточного минимума в среднем на душу населения в месяц</t>
  </si>
  <si>
    <t>Численность населения с денежными доходами ниже прожиточного минимума в % ко всему населению</t>
  </si>
  <si>
    <t>9. Труд и занятость</t>
  </si>
  <si>
    <t>Численность трудовых ресурсов</t>
  </si>
  <si>
    <t>Численность занятых в экономике (среднегодовая) - всего</t>
  </si>
  <si>
    <t>Уровень зарегистрированной безработицы</t>
  </si>
  <si>
    <t>Численность безработных, рассчитанная по методологии МОТ</t>
  </si>
  <si>
    <t>Численность безработных, зарегистрированных в органах государственной службы занятости(на конец года)</t>
  </si>
  <si>
    <t>Среднемесячная номинальная начисленная заработная плата одного работника</t>
  </si>
  <si>
    <t>Экономически активное население</t>
  </si>
  <si>
    <t>Уровень общей безработицы</t>
  </si>
  <si>
    <r>
      <rPr>
        <b/>
        <sz val="10"/>
        <color indexed="59"/>
        <rFont val="Tahoma"/>
        <family val="2"/>
        <charset val="204"/>
      </rPr>
      <t>Приложение   №1</t>
    </r>
    <r>
      <rPr>
        <b/>
        <sz val="9"/>
        <color indexed="59"/>
        <rFont val="Tahoma"/>
        <family val="2"/>
      </rPr>
      <t xml:space="preserve">                    к Постановлению                            МО "Город Кяхта"                        от________2016 г. №___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</si>
</sst>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sz val="9"/>
      <color theme="2" tint="-0.89999084444715716"/>
      <name val="Tahoma"/>
      <family val="2"/>
    </font>
    <font>
      <b/>
      <sz val="9"/>
      <name val="Arial Cyr"/>
      <family val="2"/>
      <charset val="204"/>
    </font>
    <font>
      <b/>
      <sz val="9"/>
      <color indexed="59"/>
      <name val="Tahoma"/>
      <family val="2"/>
      <charset val="204"/>
    </font>
    <font>
      <b/>
      <sz val="10"/>
      <color indexed="59"/>
      <name val="Tahoma"/>
      <family val="2"/>
      <charset val="204"/>
    </font>
    <font>
      <b/>
      <sz val="9"/>
      <color indexed="59"/>
      <name val="Tahoma"/>
      <family val="2"/>
    </font>
    <font>
      <b/>
      <sz val="12"/>
      <color theme="2" tint="-0.89999084444715716"/>
      <name val="Tahoma"/>
      <family val="2"/>
    </font>
    <font>
      <sz val="9"/>
      <color indexed="9"/>
      <name val="Arial Cyr"/>
      <family val="2"/>
      <charset val="204"/>
    </font>
    <font>
      <sz val="9"/>
      <name val="Arial Cyr"/>
      <family val="2"/>
      <charset val="204"/>
    </font>
    <font>
      <sz val="9"/>
      <color theme="2" tint="-0.89999084444715716"/>
      <name val="Arial Cyr"/>
      <family val="2"/>
      <charset val="204"/>
    </font>
    <font>
      <b/>
      <sz val="8"/>
      <color theme="2" tint="-0.89999084444715716"/>
      <name val="Tahoma"/>
      <family val="2"/>
    </font>
    <font>
      <b/>
      <sz val="10"/>
      <color theme="2" tint="-0.89999084444715716"/>
      <name val="Tahoma"/>
      <family val="2"/>
    </font>
    <font>
      <b/>
      <sz val="12"/>
      <color theme="2" tint="-0.89999084444715716"/>
      <name val="Tahoma"/>
      <family val="2"/>
      <charset val="204"/>
    </font>
    <font>
      <sz val="11"/>
      <color theme="2" tint="-0.89999084444715716"/>
      <name val="Tahoma"/>
      <family val="2"/>
      <charset val="204"/>
    </font>
    <font>
      <sz val="8"/>
      <color theme="2" tint="-0.89999084444715716"/>
      <name val="Tahoma"/>
      <family val="2"/>
    </font>
    <font>
      <sz val="10"/>
      <color theme="2" tint="-0.89999084444715716"/>
      <name val="Arial Cyr"/>
      <family val="2"/>
      <charset val="204"/>
    </font>
    <font>
      <sz val="10"/>
      <color theme="2" tint="-0.89999084444715716"/>
      <name val="Tahoma"/>
      <family val="2"/>
      <charset val="204"/>
    </font>
    <font>
      <sz val="10"/>
      <color theme="2" tint="-0.89999084444715716"/>
      <name val="Arial"/>
      <family val="2"/>
      <charset val="204"/>
    </font>
    <font>
      <sz val="9"/>
      <color theme="2" tint="-0.89999084444715716"/>
      <name val="Tahoma"/>
      <family val="2"/>
      <charset val="204"/>
    </font>
    <font>
      <sz val="8"/>
      <color theme="2" tint="-0.89999084444715716"/>
      <name val="Tahoma"/>
      <family val="2"/>
      <charset val="204"/>
    </font>
    <font>
      <b/>
      <sz val="11"/>
      <color theme="2" tint="-0.89999084444715716"/>
      <name val="Tahoma"/>
      <family val="2"/>
      <charset val="204"/>
    </font>
    <font>
      <sz val="7"/>
      <color theme="2" tint="-0.89999084444715716"/>
      <name val="Tahoma"/>
      <family val="2"/>
      <charset val="204"/>
    </font>
    <font>
      <sz val="11"/>
      <name val="Times New Roman"/>
      <family val="1"/>
      <charset val="204"/>
    </font>
    <font>
      <sz val="10"/>
      <color indexed="59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10"/>
      <color theme="2" tint="-0.89999084444715716"/>
      <name val="Tahoma"/>
      <family val="2"/>
      <charset val="204"/>
    </font>
    <font>
      <sz val="9"/>
      <color indexed="8"/>
      <name val="Arial Cyr"/>
      <family val="2"/>
      <charset val="204"/>
    </font>
    <font>
      <b/>
      <sz val="9"/>
      <color theme="2" tint="-0.89999084444715716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family val="2"/>
      <charset val="204"/>
    </font>
    <font>
      <b/>
      <sz val="11"/>
      <color indexed="8"/>
      <name val="Tahoma"/>
      <family val="2"/>
      <charset val="204"/>
    </font>
    <font>
      <b/>
      <sz val="8"/>
      <color theme="2" tint="-0.89999084444715716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1"/>
      <name val="Arial Cyr"/>
      <charset val="204"/>
    </font>
    <font>
      <b/>
      <sz val="10"/>
      <name val="Tahoma"/>
      <family val="2"/>
      <charset val="204"/>
    </font>
    <font>
      <i/>
      <sz val="10"/>
      <color theme="2" tint="-0.89999084444715716"/>
      <name val="Arial Cyr"/>
      <charset val="204"/>
    </font>
    <font>
      <i/>
      <sz val="10"/>
      <color rgb="FF0000FF"/>
      <name val="Times New Roman"/>
      <family val="1"/>
      <charset val="204"/>
    </font>
    <font>
      <i/>
      <sz val="10"/>
      <name val="Arial Cyr"/>
      <charset val="204"/>
    </font>
    <font>
      <sz val="10"/>
      <color theme="2" tint="-0.89999084444715716"/>
      <name val="Arial Cyr"/>
      <charset val="204"/>
    </font>
    <font>
      <i/>
      <sz val="10"/>
      <color rgb="FF7030A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3"/>
      </patternFill>
    </fill>
    <fill>
      <patternFill patternType="solid">
        <fgColor rgb="FFFFFF00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49" fontId="2" fillId="2" borderId="0" xfId="0" applyNumberFormat="1" applyFont="1" applyFill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wrapText="1"/>
    </xf>
    <xf numFmtId="1" fontId="8" fillId="2" borderId="0" xfId="0" applyNumberFormat="1" applyFont="1" applyFill="1" applyBorder="1" applyProtection="1"/>
    <xf numFmtId="0" fontId="9" fillId="2" borderId="0" xfId="0" applyFont="1" applyFill="1" applyProtection="1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Protection="1"/>
    <xf numFmtId="49" fontId="10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Alignment="1" applyProtection="1">
      <alignment horizontal="left"/>
    </xf>
    <xf numFmtId="0" fontId="10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Protection="1"/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right"/>
    </xf>
    <xf numFmtId="0" fontId="11" fillId="2" borderId="9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5" fillId="2" borderId="1" xfId="0" applyNumberFormat="1" applyFont="1" applyFill="1" applyBorder="1" applyAlignment="1" applyProtection="1">
      <alignment horizontal="center" vertical="top" wrapText="1"/>
      <protection locked="0"/>
    </xf>
    <xf numFmtId="2" fontId="16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Protection="1"/>
    <xf numFmtId="0" fontId="10" fillId="3" borderId="1" xfId="0" applyFont="1" applyFill="1" applyBorder="1" applyProtection="1"/>
    <xf numFmtId="0" fontId="17" fillId="3" borderId="1" xfId="0" applyFont="1" applyFill="1" applyBorder="1" applyAlignment="1" applyProtection="1">
      <alignment horizontal="left" vertical="center" wrapText="1" indent="1"/>
    </xf>
    <xf numFmtId="0" fontId="17" fillId="3" borderId="1" xfId="0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right" vertical="center"/>
    </xf>
    <xf numFmtId="2" fontId="1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5" fillId="3" borderId="1" xfId="0" applyNumberFormat="1" applyFont="1" applyFill="1" applyBorder="1" applyAlignment="1" applyProtection="1">
      <alignment horizontal="center" vertical="top" wrapText="1"/>
      <protection locked="0"/>
    </xf>
    <xf numFmtId="2" fontId="16" fillId="3" borderId="1" xfId="0" applyNumberFormat="1" applyFont="1" applyFill="1" applyBorder="1" applyAlignment="1">
      <alignment horizontal="right"/>
    </xf>
    <xf numFmtId="2" fontId="16" fillId="3" borderId="4" xfId="0" applyNumberFormat="1" applyFont="1" applyFill="1" applyBorder="1" applyAlignment="1" applyProtection="1">
      <protection locked="0"/>
    </xf>
    <xf numFmtId="2" fontId="16" fillId="3" borderId="1" xfId="0" applyNumberFormat="1" applyFont="1" applyFill="1" applyBorder="1" applyAlignment="1" applyProtection="1">
      <protection locked="0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top" wrapText="1" shrinkToFit="1"/>
    </xf>
    <xf numFmtId="0" fontId="17" fillId="3" borderId="1" xfId="0" applyFont="1" applyFill="1" applyBorder="1" applyAlignment="1" applyProtection="1">
      <alignment horizontal="center" wrapText="1"/>
    </xf>
    <xf numFmtId="2" fontId="10" fillId="3" borderId="1" xfId="0" applyNumberFormat="1" applyFont="1" applyFill="1" applyBorder="1" applyAlignment="1" applyProtection="1">
      <alignment horizontal="right"/>
    </xf>
    <xf numFmtId="2" fontId="15" fillId="3" borderId="1" xfId="0" applyNumberFormat="1" applyFont="1" applyFill="1" applyBorder="1" applyAlignment="1" applyProtection="1">
      <alignment horizontal="center" wrapText="1"/>
      <protection locked="0"/>
    </xf>
    <xf numFmtId="49" fontId="15" fillId="3" borderId="1" xfId="0" applyNumberFormat="1" applyFont="1" applyFill="1" applyBorder="1" applyAlignment="1" applyProtection="1">
      <alignment horizontal="center" wrapText="1"/>
      <protection locked="0"/>
    </xf>
    <xf numFmtId="0" fontId="18" fillId="3" borderId="4" xfId="0" applyFont="1" applyFill="1" applyBorder="1" applyAlignment="1"/>
    <xf numFmtId="0" fontId="18" fillId="3" borderId="1" xfId="0" applyFont="1" applyFill="1" applyBorder="1" applyAlignment="1"/>
    <xf numFmtId="0" fontId="0" fillId="2" borderId="0" xfId="0" applyFill="1" applyProtection="1"/>
    <xf numFmtId="164" fontId="16" fillId="3" borderId="1" xfId="0" applyNumberFormat="1" applyFont="1" applyFill="1" applyBorder="1" applyAlignment="1" applyProtection="1">
      <protection locked="0"/>
    </xf>
    <xf numFmtId="0" fontId="13" fillId="3" borderId="2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2" fontId="19" fillId="3" borderId="1" xfId="0" applyNumberFormat="1" applyFont="1" applyFill="1" applyBorder="1" applyAlignment="1" applyProtection="1">
      <alignment horizontal="right" vertical="center"/>
    </xf>
    <xf numFmtId="2" fontId="20" fillId="3" borderId="1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1" xfId="0" applyNumberFormat="1" applyFont="1" applyFill="1" applyBorder="1" applyAlignment="1" applyProtection="1">
      <alignment horizontal="center" vertical="top" wrapText="1"/>
      <protection locked="0"/>
    </xf>
    <xf numFmtId="2" fontId="17" fillId="3" borderId="1" xfId="0" applyNumberFormat="1" applyFont="1" applyFill="1" applyBorder="1" applyAlignment="1">
      <alignment horizontal="right"/>
    </xf>
    <xf numFmtId="2" fontId="17" fillId="3" borderId="4" xfId="0" applyNumberFormat="1" applyFont="1" applyFill="1" applyBorder="1" applyAlignment="1" applyProtection="1">
      <protection locked="0"/>
    </xf>
    <xf numFmtId="2" fontId="17" fillId="3" borderId="1" xfId="0" applyNumberFormat="1" applyFont="1" applyFill="1" applyBorder="1" applyAlignment="1" applyProtection="1">
      <protection locked="0"/>
    </xf>
    <xf numFmtId="0" fontId="21" fillId="0" borderId="1" xfId="0" applyFont="1" applyBorder="1" applyAlignment="1">
      <alignment vertical="top" wrapText="1"/>
    </xf>
    <xf numFmtId="0" fontId="22" fillId="2" borderId="1" xfId="0" applyFont="1" applyFill="1" applyBorder="1" applyAlignment="1" applyProtection="1">
      <alignment horizontal="center" vertical="center" wrapText="1"/>
    </xf>
    <xf numFmtId="2" fontId="19" fillId="2" borderId="1" xfId="0" applyNumberFormat="1" applyFont="1" applyFill="1" applyBorder="1" applyAlignment="1" applyProtection="1">
      <alignment horizontal="right" vertical="center"/>
    </xf>
    <xf numFmtId="2" fontId="20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0" fillId="2" borderId="1" xfId="0" applyNumberFormat="1" applyFont="1" applyFill="1" applyBorder="1" applyAlignment="1" applyProtection="1">
      <alignment horizontal="center" vertical="top" wrapText="1"/>
      <protection locked="0"/>
    </xf>
    <xf numFmtId="2" fontId="17" fillId="2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top" wrapText="1"/>
    </xf>
    <xf numFmtId="164" fontId="17" fillId="3" borderId="4" xfId="0" applyNumberFormat="1" applyFont="1" applyFill="1" applyBorder="1" applyAlignment="1">
      <alignment vertical="top" wrapText="1"/>
    </xf>
    <xf numFmtId="164" fontId="17" fillId="3" borderId="1" xfId="0" applyNumberFormat="1" applyFont="1" applyFill="1" applyBorder="1" applyAlignment="1">
      <alignment vertical="top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2" borderId="10" xfId="0" applyFont="1" applyFill="1" applyBorder="1" applyAlignment="1" applyProtection="1">
      <alignment horizontal="left" vertical="center" wrapText="1" indent="1"/>
    </xf>
    <xf numFmtId="0" fontId="21" fillId="2" borderId="1" xfId="0" applyFont="1" applyFill="1" applyBorder="1" applyAlignment="1" applyProtection="1">
      <alignment horizontal="left" vertical="center" wrapText="1" indent="1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 applyProtection="1">
      <alignment horizontal="left" vertical="center" wrapText="1" indent="1"/>
    </xf>
    <xf numFmtId="0" fontId="21" fillId="2" borderId="1" xfId="0" applyFont="1" applyFill="1" applyBorder="1" applyAlignment="1" applyProtection="1">
      <alignment horizontal="left" vertical="center" wrapText="1" indent="2"/>
    </xf>
    <xf numFmtId="49" fontId="20" fillId="2" borderId="1" xfId="0" applyNumberFormat="1" applyFont="1" applyFill="1" applyBorder="1" applyAlignment="1">
      <alignment horizontal="center" vertical="top" wrapText="1"/>
    </xf>
    <xf numFmtId="0" fontId="17" fillId="3" borderId="4" xfId="0" applyFont="1" applyFill="1" applyBorder="1" applyAlignment="1" applyProtection="1"/>
    <xf numFmtId="0" fontId="17" fillId="3" borderId="1" xfId="0" applyFont="1" applyFill="1" applyBorder="1" applyAlignment="1" applyProtection="1"/>
    <xf numFmtId="0" fontId="17" fillId="3" borderId="1" xfId="0" applyFont="1" applyFill="1" applyBorder="1" applyAlignment="1">
      <alignment vertical="top"/>
    </xf>
    <xf numFmtId="0" fontId="17" fillId="3" borderId="1" xfId="0" applyFont="1" applyFill="1" applyBorder="1" applyAlignment="1" applyProtection="1">
      <alignment horizontal="left" vertical="center" wrapText="1" indent="3"/>
    </xf>
    <xf numFmtId="0" fontId="20" fillId="3" borderId="1" xfId="0" applyFont="1" applyFill="1" applyBorder="1" applyAlignment="1">
      <alignment horizontal="center" vertical="top" wrapText="1"/>
    </xf>
    <xf numFmtId="49" fontId="20" fillId="3" borderId="1" xfId="0" applyNumberFormat="1" applyFont="1" applyFill="1" applyBorder="1" applyAlignment="1">
      <alignment horizontal="center" vertical="top" wrapText="1"/>
    </xf>
    <xf numFmtId="2" fontId="17" fillId="3" borderId="1" xfId="0" applyNumberFormat="1" applyFont="1" applyFill="1" applyBorder="1" applyAlignment="1">
      <alignment horizontal="right" vertical="center"/>
    </xf>
    <xf numFmtId="2" fontId="17" fillId="3" borderId="4" xfId="0" applyNumberFormat="1" applyFont="1" applyFill="1" applyBorder="1" applyAlignment="1" applyProtection="1">
      <alignment vertical="center"/>
      <protection locked="0"/>
    </xf>
    <xf numFmtId="2" fontId="17" fillId="3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Protection="1"/>
    <xf numFmtId="0" fontId="9" fillId="3" borderId="0" xfId="0" applyFont="1" applyFill="1" applyProtection="1"/>
    <xf numFmtId="164" fontId="25" fillId="3" borderId="4" xfId="0" applyNumberFormat="1" applyFont="1" applyFill="1" applyBorder="1" applyAlignment="1">
      <alignment horizontal="right" vertical="center"/>
    </xf>
    <xf numFmtId="164" fontId="25" fillId="3" borderId="1" xfId="0" applyNumberFormat="1" applyFont="1" applyFill="1" applyBorder="1" applyAlignment="1">
      <alignment horizontal="right" vertical="center"/>
    </xf>
    <xf numFmtId="164" fontId="26" fillId="3" borderId="1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 applyProtection="1">
      <alignment horizontal="left" vertical="center" wrapText="1" indent="3"/>
    </xf>
    <xf numFmtId="0" fontId="25" fillId="3" borderId="4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2" fontId="20" fillId="3" borderId="1" xfId="0" applyNumberFormat="1" applyFont="1" applyFill="1" applyBorder="1" applyAlignment="1" applyProtection="1">
      <alignment horizontal="right" vertical="center"/>
    </xf>
    <xf numFmtId="2" fontId="20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 applyProtection="1">
      <alignment horizontal="right" vertical="center"/>
      <protection locked="0"/>
    </xf>
    <xf numFmtId="0" fontId="27" fillId="3" borderId="0" xfId="0" applyFont="1" applyFill="1" applyBorder="1" applyProtection="1"/>
    <xf numFmtId="0" fontId="27" fillId="3" borderId="0" xfId="0" applyFont="1" applyFill="1" applyProtection="1"/>
    <xf numFmtId="164" fontId="17" fillId="3" borderId="1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wrapText="1"/>
    </xf>
    <xf numFmtId="0" fontId="27" fillId="3" borderId="1" xfId="0" applyFont="1" applyFill="1" applyBorder="1" applyAlignment="1" applyProtection="1">
      <alignment horizontal="right" vertical="center"/>
    </xf>
    <xf numFmtId="4" fontId="17" fillId="3" borderId="1" xfId="0" applyNumberFormat="1" applyFont="1" applyFill="1" applyBorder="1" applyAlignment="1">
      <alignment horizontal="right" vertical="center" wrapText="1"/>
    </xf>
    <xf numFmtId="2" fontId="20" fillId="3" borderId="3" xfId="0" applyNumberFormat="1" applyFont="1" applyFill="1" applyBorder="1" applyAlignment="1">
      <alignment horizontal="right"/>
    </xf>
    <xf numFmtId="2" fontId="20" fillId="3" borderId="3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28" fillId="3" borderId="0" xfId="0" applyFont="1" applyFill="1" applyBorder="1" applyProtection="1"/>
    <xf numFmtId="0" fontId="14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right" vertical="center" wrapText="1"/>
    </xf>
    <xf numFmtId="0" fontId="28" fillId="2" borderId="0" xfId="0" applyFont="1" applyFill="1" applyBorder="1" applyProtection="1"/>
    <xf numFmtId="0" fontId="27" fillId="2" borderId="0" xfId="0" applyFont="1" applyFill="1" applyBorder="1" applyProtection="1"/>
    <xf numFmtId="0" fontId="14" fillId="0" borderId="1" xfId="0" applyFont="1" applyBorder="1" applyAlignment="1">
      <alignment horizontal="right" vertical="center" wrapText="1"/>
    </xf>
    <xf numFmtId="2" fontId="20" fillId="2" borderId="1" xfId="0" applyNumberFormat="1" applyFont="1" applyFill="1" applyBorder="1" applyAlignment="1" applyProtection="1">
      <alignment horizontal="right" vertical="center"/>
    </xf>
    <xf numFmtId="2" fontId="20" fillId="2" borderId="1" xfId="0" applyNumberFormat="1" applyFont="1" applyFill="1" applyBorder="1" applyAlignment="1">
      <alignment horizontal="right"/>
    </xf>
    <xf numFmtId="2" fontId="20" fillId="2" borderId="1" xfId="0" applyNumberFormat="1" applyFont="1" applyFill="1" applyBorder="1" applyAlignment="1">
      <alignment horizontal="right" vertical="center"/>
    </xf>
    <xf numFmtId="0" fontId="21" fillId="3" borderId="10" xfId="0" applyFont="1" applyFill="1" applyBorder="1" applyAlignment="1" applyProtection="1">
      <alignment horizontal="left" vertical="center" wrapText="1" inden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 applyProtection="1">
      <alignment horizontal="left" vertical="center" wrapText="1" indent="1"/>
    </xf>
    <xf numFmtId="2" fontId="9" fillId="3" borderId="0" xfId="0" applyNumberFormat="1" applyFont="1" applyFill="1" applyBorder="1" applyProtection="1"/>
    <xf numFmtId="0" fontId="17" fillId="3" borderId="1" xfId="0" applyFont="1" applyFill="1" applyBorder="1" applyAlignment="1" applyProtection="1">
      <alignment horizontal="left" vertical="center" wrapText="1" indent="2"/>
    </xf>
    <xf numFmtId="2" fontId="9" fillId="3" borderId="0" xfId="0" applyNumberFormat="1" applyFont="1" applyFill="1" applyProtection="1"/>
    <xf numFmtId="0" fontId="29" fillId="0" borderId="1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center" vertical="center" wrapText="1"/>
    </xf>
    <xf numFmtId="2" fontId="17" fillId="2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 applyProtection="1">
      <alignment horizontal="left" vertical="center" wrapText="1" shrinkToFit="1"/>
    </xf>
    <xf numFmtId="0" fontId="19" fillId="0" borderId="1" xfId="0" applyFont="1" applyFill="1" applyBorder="1" applyAlignment="1" applyProtection="1">
      <alignment horizontal="center" vertical="center" wrapText="1"/>
    </xf>
    <xf numFmtId="2" fontId="26" fillId="3" borderId="1" xfId="0" applyNumberFormat="1" applyFont="1" applyFill="1" applyBorder="1" applyAlignment="1" applyProtection="1">
      <alignment horizontal="right" vertical="center"/>
      <protection locked="0"/>
    </xf>
    <xf numFmtId="165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>
      <alignment horizontal="left" vertical="center" wrapText="1" shrinkToFit="1"/>
    </xf>
    <xf numFmtId="0" fontId="19" fillId="3" borderId="1" xfId="0" applyFont="1" applyFill="1" applyBorder="1" applyAlignment="1" applyProtection="1">
      <alignment horizontal="left" vertical="center" wrapText="1" shrinkToFit="1"/>
    </xf>
    <xf numFmtId="0" fontId="20" fillId="3" borderId="1" xfId="0" applyFont="1" applyFill="1" applyBorder="1"/>
    <xf numFmtId="0" fontId="15" fillId="3" borderId="1" xfId="0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2" fontId="30" fillId="3" borderId="0" xfId="0" applyNumberFormat="1" applyFont="1" applyFill="1" applyBorder="1" applyAlignment="1" applyProtection="1">
      <alignment horizontal="right" vertical="center"/>
    </xf>
    <xf numFmtId="164" fontId="26" fillId="3" borderId="1" xfId="0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left" vertical="center" wrapText="1" shrinkToFit="1"/>
    </xf>
    <xf numFmtId="0" fontId="21" fillId="3" borderId="1" xfId="0" applyFont="1" applyFill="1" applyBorder="1" applyAlignment="1" applyProtection="1">
      <alignment horizontal="left" vertical="center" wrapText="1"/>
    </xf>
    <xf numFmtId="0" fontId="28" fillId="3" borderId="1" xfId="0" applyFont="1" applyFill="1" applyBorder="1" applyProtection="1"/>
    <xf numFmtId="0" fontId="28" fillId="3" borderId="0" xfId="0" applyFont="1" applyFill="1" applyProtection="1"/>
    <xf numFmtId="2" fontId="17" fillId="3" borderId="10" xfId="0" applyNumberFormat="1" applyFont="1" applyFill="1" applyBorder="1" applyAlignment="1" applyProtection="1">
      <protection locked="0"/>
    </xf>
    <xf numFmtId="165" fontId="26" fillId="3" borderId="1" xfId="0" applyNumberFormat="1" applyFont="1" applyFill="1" applyBorder="1" applyAlignment="1">
      <alignment vertical="top" wrapText="1"/>
    </xf>
    <xf numFmtId="1" fontId="26" fillId="3" borderId="4" xfId="0" applyNumberFormat="1" applyFont="1" applyFill="1" applyBorder="1" applyAlignment="1">
      <alignment vertical="top"/>
    </xf>
    <xf numFmtId="0" fontId="26" fillId="3" borderId="1" xfId="0" applyFont="1" applyFill="1" applyBorder="1" applyAlignment="1">
      <alignment vertical="top"/>
    </xf>
    <xf numFmtId="0" fontId="26" fillId="3" borderId="4" xfId="0" applyFont="1" applyFill="1" applyBorder="1" applyAlignment="1">
      <alignment vertical="top"/>
    </xf>
    <xf numFmtId="0" fontId="25" fillId="3" borderId="1" xfId="0" applyFont="1" applyFill="1" applyBorder="1" applyAlignment="1">
      <alignment vertical="top"/>
    </xf>
    <xf numFmtId="0" fontId="26" fillId="3" borderId="1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31" fillId="3" borderId="10" xfId="0" applyFont="1" applyFill="1" applyBorder="1" applyAlignment="1">
      <alignment horizontal="left" vertical="center" wrapText="1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wrapText="1"/>
    </xf>
    <xf numFmtId="0" fontId="25" fillId="3" borderId="1" xfId="0" applyFont="1" applyFill="1" applyBorder="1" applyAlignment="1"/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 applyProtection="1">
      <alignment horizontal="left" vertical="top" wrapText="1" indent="1"/>
    </xf>
    <xf numFmtId="0" fontId="17" fillId="3" borderId="1" xfId="0" applyFont="1" applyFill="1" applyBorder="1" applyAlignment="1" applyProtection="1">
      <alignment horizontal="center" vertical="top" wrapText="1"/>
    </xf>
    <xf numFmtId="4" fontId="32" fillId="3" borderId="1" xfId="0" applyNumberFormat="1" applyFont="1" applyFill="1" applyBorder="1" applyAlignment="1" applyProtection="1">
      <alignment vertical="center" wrapText="1"/>
      <protection locked="0"/>
    </xf>
    <xf numFmtId="2" fontId="33" fillId="3" borderId="13" xfId="0" applyNumberFormat="1" applyFont="1" applyFill="1" applyBorder="1" applyAlignment="1" applyProtection="1">
      <alignment horizontal="right"/>
      <protection locked="0"/>
    </xf>
    <xf numFmtId="2" fontId="33" fillId="3" borderId="14" xfId="0" applyNumberFormat="1" applyFont="1" applyFill="1" applyBorder="1" applyAlignment="1" applyProtection="1">
      <alignment horizontal="right"/>
      <protection locked="0"/>
    </xf>
    <xf numFmtId="0" fontId="34" fillId="0" borderId="1" xfId="0" applyFont="1" applyFill="1" applyBorder="1" applyAlignment="1">
      <alignment horizontal="left" vertical="center" wrapText="1" shrinkToFit="1"/>
    </xf>
    <xf numFmtId="2" fontId="10" fillId="0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right"/>
    </xf>
    <xf numFmtId="2" fontId="17" fillId="0" borderId="1" xfId="0" applyNumberFormat="1" applyFont="1" applyFill="1" applyBorder="1" applyAlignment="1">
      <alignment horizontal="right"/>
    </xf>
    <xf numFmtId="2" fontId="30" fillId="2" borderId="0" xfId="0" applyNumberFormat="1" applyFont="1" applyFill="1" applyBorder="1" applyAlignment="1" applyProtection="1">
      <alignment horizontal="right" vertical="center"/>
    </xf>
    <xf numFmtId="2" fontId="33" fillId="0" borderId="0" xfId="0" applyNumberFormat="1" applyFont="1" applyFill="1" applyBorder="1" applyAlignment="1" applyProtection="1">
      <alignment horizontal="right"/>
      <protection locked="0"/>
    </xf>
    <xf numFmtId="0" fontId="17" fillId="0" borderId="1" xfId="0" applyFont="1" applyFill="1" applyBorder="1" applyAlignment="1" applyProtection="1">
      <alignment horizontal="left" vertical="center" wrapText="1" indent="1"/>
    </xf>
    <xf numFmtId="0" fontId="17" fillId="0" borderId="1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left" vertical="center" wrapText="1" indent="1"/>
    </xf>
    <xf numFmtId="2" fontId="10" fillId="2" borderId="1" xfId="0" applyNumberFormat="1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 applyProtection="1">
      <alignment horizontal="left" vertical="center" wrapText="1" shrinkToFit="1"/>
    </xf>
    <xf numFmtId="0" fontId="17" fillId="3" borderId="1" xfId="0" applyFont="1" applyFill="1" applyBorder="1" applyAlignment="1" applyProtection="1">
      <alignment horizontal="left" vertical="center" wrapText="1" shrinkToFit="1"/>
    </xf>
    <xf numFmtId="0" fontId="26" fillId="3" borderId="2" xfId="0" applyFont="1" applyFill="1" applyBorder="1" applyAlignment="1" applyProtection="1">
      <alignment vertical="center" wrapText="1" shrinkToFit="1"/>
    </xf>
    <xf numFmtId="0" fontId="26" fillId="3" borderId="1" xfId="0" applyFont="1" applyFill="1" applyBorder="1" applyAlignment="1" applyProtection="1">
      <alignment horizontal="center" vertical="center" wrapText="1"/>
    </xf>
    <xf numFmtId="0" fontId="36" fillId="3" borderId="1" xfId="0" applyFont="1" applyFill="1" applyBorder="1" applyAlignment="1" applyProtection="1">
      <alignment horizontal="left" vertical="center" wrapText="1" shrinkToFit="1"/>
    </xf>
    <xf numFmtId="0" fontId="37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4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1" xfId="0" applyNumberFormat="1" applyFont="1" applyFill="1" applyBorder="1" applyAlignment="1"/>
    <xf numFmtId="2" fontId="26" fillId="3" borderId="1" xfId="0" applyNumberFormat="1" applyFont="1" applyFill="1" applyBorder="1" applyAlignment="1"/>
    <xf numFmtId="0" fontId="26" fillId="3" borderId="1" xfId="0" applyFont="1" applyFill="1" applyBorder="1" applyAlignment="1"/>
    <xf numFmtId="165" fontId="26" fillId="3" borderId="1" xfId="0" applyNumberFormat="1" applyFont="1" applyFill="1" applyBorder="1" applyAlignment="1"/>
    <xf numFmtId="0" fontId="40" fillId="0" borderId="0" xfId="0" applyFont="1"/>
    <xf numFmtId="0" fontId="37" fillId="3" borderId="1" xfId="0" applyFont="1" applyFill="1" applyBorder="1" applyAlignment="1" applyProtection="1">
      <alignment horizontal="left" vertical="center" wrapText="1" shrinkToFit="1"/>
    </xf>
    <xf numFmtId="4" fontId="3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left" vertical="center" wrapText="1" shrinkToFit="1"/>
    </xf>
    <xf numFmtId="0" fontId="37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4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>
      <alignment horizontal="left" vertical="center" wrapText="1" shrinkToFit="1"/>
    </xf>
    <xf numFmtId="2" fontId="26" fillId="3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 shrinkToFit="1"/>
    </xf>
    <xf numFmtId="4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3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left" vertical="center" wrapText="1"/>
    </xf>
    <xf numFmtId="0" fontId="29" fillId="5" borderId="1" xfId="0" applyFont="1" applyFill="1" applyBorder="1" applyAlignment="1" applyProtection="1">
      <alignment horizontal="left" vertical="center" wrapText="1" indent="1"/>
    </xf>
    <xf numFmtId="0" fontId="17" fillId="5" borderId="1" xfId="0" applyFont="1" applyFill="1" applyBorder="1" applyAlignment="1" applyProtection="1">
      <alignment horizontal="center" vertical="center" wrapText="1"/>
    </xf>
    <xf numFmtId="2" fontId="10" fillId="6" borderId="1" xfId="0" applyNumberFormat="1" applyFont="1" applyFill="1" applyBorder="1" applyAlignment="1" applyProtection="1">
      <alignment horizontal="right" vertical="center"/>
    </xf>
    <xf numFmtId="0" fontId="15" fillId="6" borderId="1" xfId="0" applyFont="1" applyFill="1" applyBorder="1" applyAlignment="1">
      <alignment horizontal="center" vertical="top" wrapText="1"/>
    </xf>
    <xf numFmtId="49" fontId="15" fillId="6" borderId="1" xfId="0" applyNumberFormat="1" applyFont="1" applyFill="1" applyBorder="1" applyAlignment="1">
      <alignment horizontal="center" vertical="top" wrapText="1"/>
    </xf>
    <xf numFmtId="2" fontId="16" fillId="6" borderId="1" xfId="0" applyNumberFormat="1" applyFont="1" applyFill="1" applyBorder="1" applyAlignment="1">
      <alignment horizontal="right"/>
    </xf>
    <xf numFmtId="2" fontId="16" fillId="6" borderId="1" xfId="0" applyNumberFormat="1" applyFont="1" applyFill="1" applyBorder="1" applyAlignment="1" applyProtection="1">
      <protection locked="0"/>
    </xf>
    <xf numFmtId="0" fontId="17" fillId="4" borderId="1" xfId="0" applyFont="1" applyFill="1" applyBorder="1" applyAlignment="1" applyProtection="1">
      <alignment horizontal="left" vertical="center" wrapText="1" indent="1"/>
    </xf>
    <xf numFmtId="2" fontId="42" fillId="3" borderId="1" xfId="0" applyNumberFormat="1" applyFont="1" applyFill="1" applyBorder="1" applyAlignment="1">
      <alignment horizontal="right"/>
    </xf>
    <xf numFmtId="2" fontId="42" fillId="3" borderId="1" xfId="0" applyNumberFormat="1" applyFont="1" applyFill="1" applyBorder="1" applyAlignment="1" applyProtection="1">
      <protection locked="0"/>
    </xf>
    <xf numFmtId="9" fontId="43" fillId="3" borderId="1" xfId="1" applyNumberFormat="1" applyFont="1" applyFill="1" applyBorder="1" applyAlignment="1" applyProtection="1">
      <alignment vertical="center" wrapText="1"/>
    </xf>
    <xf numFmtId="166" fontId="43" fillId="3" borderId="1" xfId="1" applyNumberFormat="1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left" vertical="center" wrapText="1" indent="2"/>
    </xf>
    <xf numFmtId="0" fontId="17" fillId="4" borderId="1" xfId="0" applyFont="1" applyFill="1" applyBorder="1" applyAlignment="1" applyProtection="1">
      <alignment horizontal="center" vertical="center" wrapText="1"/>
    </xf>
    <xf numFmtId="10" fontId="42" fillId="3" borderId="1" xfId="0" applyNumberFormat="1" applyFont="1" applyFill="1" applyBorder="1" applyAlignment="1">
      <alignment horizontal="right"/>
    </xf>
    <xf numFmtId="9" fontId="43" fillId="3" borderId="1" xfId="1" applyFont="1" applyFill="1" applyBorder="1" applyAlignment="1" applyProtection="1">
      <alignment vertical="center" wrapText="1"/>
    </xf>
    <xf numFmtId="0" fontId="17" fillId="7" borderId="1" xfId="0" applyFont="1" applyFill="1" applyBorder="1" applyAlignment="1" applyProtection="1">
      <alignment horizontal="left" vertical="center" wrapText="1" indent="2"/>
    </xf>
    <xf numFmtId="0" fontId="17" fillId="7" borderId="1" xfId="0" applyFont="1" applyFill="1" applyBorder="1" applyAlignment="1" applyProtection="1">
      <alignment horizontal="center" vertical="center" wrapText="1"/>
    </xf>
    <xf numFmtId="166" fontId="44" fillId="3" borderId="1" xfId="0" applyNumberFormat="1" applyFont="1" applyFill="1" applyBorder="1" applyAlignment="1" applyProtection="1">
      <protection locked="0"/>
    </xf>
    <xf numFmtId="0" fontId="17" fillId="7" borderId="1" xfId="0" applyFont="1" applyFill="1" applyBorder="1" applyAlignment="1" applyProtection="1">
      <alignment horizontal="left" vertical="center" wrapText="1" indent="3"/>
    </xf>
    <xf numFmtId="166" fontId="42" fillId="3" borderId="1" xfId="0" applyNumberFormat="1" applyFont="1" applyFill="1" applyBorder="1" applyAlignment="1">
      <alignment horizontal="right"/>
    </xf>
    <xf numFmtId="9" fontId="16" fillId="3" borderId="1" xfId="0" applyNumberFormat="1" applyFont="1" applyFill="1" applyBorder="1" applyAlignment="1" applyProtection="1">
      <protection locked="0"/>
    </xf>
    <xf numFmtId="0" fontId="17" fillId="7" borderId="2" xfId="0" applyFont="1" applyFill="1" applyBorder="1" applyAlignment="1" applyProtection="1">
      <alignment horizontal="left" vertical="center" wrapText="1" indent="2"/>
    </xf>
    <xf numFmtId="0" fontId="17" fillId="4" borderId="10" xfId="0" applyFont="1" applyFill="1" applyBorder="1" applyAlignment="1" applyProtection="1">
      <alignment horizontal="left" vertical="center" wrapText="1" indent="1"/>
    </xf>
    <xf numFmtId="0" fontId="17" fillId="7" borderId="1" xfId="0" applyFont="1" applyFill="1" applyBorder="1" applyAlignment="1" applyProtection="1">
      <alignment horizontal="left" vertical="center" wrapText="1" indent="1"/>
    </xf>
    <xf numFmtId="0" fontId="0" fillId="3" borderId="0" xfId="0" applyFill="1" applyProtection="1"/>
    <xf numFmtId="0" fontId="45" fillId="3" borderId="1" xfId="0" applyFont="1" applyFill="1" applyBorder="1"/>
    <xf numFmtId="164" fontId="46" fillId="3" borderId="1" xfId="1" applyNumberFormat="1" applyFont="1" applyFill="1" applyBorder="1" applyAlignment="1" applyProtection="1">
      <alignment vertical="center" wrapText="1"/>
    </xf>
    <xf numFmtId="0" fontId="26" fillId="3" borderId="1" xfId="0" applyFont="1" applyFill="1" applyBorder="1" applyAlignment="1">
      <alignment horizontal="left" vertical="center" wrapText="1" shrinkToFit="1"/>
    </xf>
    <xf numFmtId="0" fontId="21" fillId="7" borderId="1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2" fontId="10" fillId="3" borderId="0" xfId="0" applyNumberFormat="1" applyFont="1" applyFill="1" applyBorder="1" applyAlignment="1" applyProtection="1">
      <alignment horizontal="right" vertical="center"/>
    </xf>
    <xf numFmtId="0" fontId="15" fillId="3" borderId="15" xfId="0" applyFont="1" applyFill="1" applyBorder="1" applyAlignment="1">
      <alignment horizontal="center" vertical="top" wrapText="1"/>
    </xf>
    <xf numFmtId="49" fontId="15" fillId="3" borderId="15" xfId="0" applyNumberFormat="1" applyFont="1" applyFill="1" applyBorder="1" applyAlignment="1">
      <alignment horizontal="center" vertical="top" wrapText="1"/>
    </xf>
    <xf numFmtId="2" fontId="16" fillId="3" borderId="0" xfId="0" applyNumberFormat="1" applyFont="1" applyFill="1" applyBorder="1" applyAlignment="1">
      <alignment horizontal="right"/>
    </xf>
    <xf numFmtId="2" fontId="16" fillId="3" borderId="8" xfId="0" applyNumberFormat="1" applyFont="1" applyFill="1" applyBorder="1" applyAlignment="1" applyProtection="1">
      <protection locked="0"/>
    </xf>
    <xf numFmtId="165" fontId="16" fillId="3" borderId="1" xfId="0" applyNumberFormat="1" applyFont="1" applyFill="1" applyBorder="1" applyAlignment="1" applyProtection="1">
      <protection locked="0"/>
    </xf>
    <xf numFmtId="0" fontId="29" fillId="7" borderId="1" xfId="0" applyFont="1" applyFill="1" applyBorder="1" applyAlignment="1" applyProtection="1">
      <alignment horizontal="left" vertical="center" wrapText="1" indent="1"/>
    </xf>
    <xf numFmtId="0" fontId="33" fillId="2" borderId="0" xfId="0" applyFont="1" applyFill="1" applyBorder="1" applyProtection="1"/>
    <xf numFmtId="0" fontId="33" fillId="2" borderId="0" xfId="0" applyFont="1" applyFill="1" applyProtection="1"/>
    <xf numFmtId="49" fontId="9" fillId="2" borderId="0" xfId="0" applyNumberFormat="1" applyFont="1" applyFill="1" applyAlignment="1" applyProtection="1">
      <alignment horizontal="center" vertical="center"/>
    </xf>
    <xf numFmtId="49" fontId="9" fillId="2" borderId="0" xfId="0" applyNumberFormat="1" applyFont="1" applyFill="1" applyAlignment="1" applyProtection="1">
      <alignment horizontal="center"/>
    </xf>
    <xf numFmtId="49" fontId="9" fillId="2" borderId="0" xfId="0" applyNumberFormat="1" applyFont="1" applyFill="1" applyAlignment="1" applyProtection="1">
      <alignment horizontal="right"/>
    </xf>
    <xf numFmtId="49" fontId="9" fillId="2" borderId="0" xfId="0" applyNumberFormat="1" applyFont="1" applyFill="1" applyAlignment="1" applyProtection="1">
      <alignment horizontal="left"/>
    </xf>
    <xf numFmtId="165" fontId="9" fillId="2" borderId="0" xfId="0" applyNumberFormat="1" applyFont="1" applyFill="1" applyProtection="1"/>
    <xf numFmtId="165" fontId="9" fillId="3" borderId="0" xfId="0" applyNumberFormat="1" applyFont="1" applyFill="1" applyProtection="1"/>
    <xf numFmtId="49" fontId="4" fillId="3" borderId="0" xfId="0" applyNumberFormat="1" applyFont="1" applyFill="1" applyAlignment="1" applyProtection="1">
      <alignment horizontal="left" vertical="center" wrapText="1"/>
    </xf>
    <xf numFmtId="49" fontId="2" fillId="3" borderId="0" xfId="0" applyNumberFormat="1" applyFont="1" applyFill="1" applyAlignment="1" applyProtection="1">
      <alignment horizontal="left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9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IV322"/>
  <sheetViews>
    <sheetView tabSelected="1" view="pageBreakPreview" topLeftCell="A22" zoomScale="110" zoomScaleNormal="100" zoomScaleSheetLayoutView="110" workbookViewId="0">
      <selection activeCell="N30" sqref="N30"/>
    </sheetView>
  </sheetViews>
  <sheetFormatPr defaultRowHeight="12" x14ac:dyDescent="0.2"/>
  <cols>
    <col min="1" max="1" width="40.5703125" style="9" customWidth="1"/>
    <col min="2" max="2" width="24.42578125" style="9" customWidth="1"/>
    <col min="3" max="3" width="9.42578125" style="269" hidden="1" customWidth="1"/>
    <col min="4" max="4" width="5.140625" style="270" hidden="1" customWidth="1"/>
    <col min="5" max="5" width="6.28515625" style="271" hidden="1" customWidth="1"/>
    <col min="6" max="6" width="8.42578125" style="269" hidden="1" customWidth="1"/>
    <col min="7" max="7" width="4.7109375" style="272" hidden="1" customWidth="1"/>
    <col min="8" max="8" width="10.140625" style="9" hidden="1" customWidth="1"/>
    <col min="9" max="9" width="9.5703125" style="9" hidden="1" customWidth="1"/>
    <col min="10" max="10" width="9.28515625" style="9" hidden="1" customWidth="1"/>
    <col min="11" max="11" width="10.28515625" style="9" hidden="1" customWidth="1"/>
    <col min="12" max="12" width="10.28515625" style="9" customWidth="1"/>
    <col min="13" max="13" width="9.5703125" style="9" customWidth="1"/>
    <col min="14" max="14" width="9.5703125" style="95" customWidth="1"/>
    <col min="15" max="15" width="9.7109375" style="9" customWidth="1"/>
    <col min="16" max="16" width="9.28515625" style="9" customWidth="1"/>
    <col min="17" max="17" width="9.7109375" style="9" customWidth="1"/>
    <col min="18" max="18" width="9.28515625" style="9" customWidth="1"/>
    <col min="19" max="19" width="10" style="9" customWidth="1"/>
    <col min="20" max="20" width="9.28515625" style="9" customWidth="1"/>
    <col min="21" max="21" width="8.7109375" style="20" customWidth="1"/>
    <col min="22" max="16384" width="9.140625" style="9"/>
  </cols>
  <sheetData>
    <row r="1" spans="1:21" s="3" customFormat="1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S1" s="1"/>
      <c r="T1" s="1"/>
      <c r="U1" s="4"/>
    </row>
    <row r="2" spans="1:21" s="3" customFormat="1" ht="49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5"/>
      <c r="R2" s="275" t="s">
        <v>226</v>
      </c>
      <c r="S2" s="276"/>
      <c r="T2" s="276"/>
      <c r="U2" s="7"/>
    </row>
    <row r="3" spans="1:21" s="3" customFormat="1" ht="20.100000000000001" customHeight="1" x14ac:dyDescent="0.2">
      <c r="A3" s="277" t="s">
        <v>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4"/>
    </row>
    <row r="4" spans="1:21" ht="33" customHeight="1" x14ac:dyDescent="0.2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8"/>
    </row>
    <row r="5" spans="1:21" ht="24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0"/>
      <c r="S5" s="10"/>
      <c r="T5" s="10"/>
      <c r="U5" s="8"/>
    </row>
    <row r="6" spans="1:21" ht="30" hidden="1" customHeight="1" x14ac:dyDescent="0.2">
      <c r="A6" s="12"/>
      <c r="B6" s="12"/>
      <c r="C6" s="13"/>
      <c r="D6" s="14"/>
      <c r="E6" s="15"/>
      <c r="F6" s="13"/>
      <c r="G6" s="16"/>
      <c r="H6" s="12"/>
      <c r="I6" s="12"/>
      <c r="J6" s="12"/>
      <c r="K6" s="17"/>
      <c r="L6" s="17"/>
      <c r="M6" s="18"/>
      <c r="N6" s="19"/>
      <c r="O6" s="18" t="s">
        <v>2</v>
      </c>
      <c r="P6" s="18"/>
      <c r="Q6" s="18"/>
      <c r="R6" s="18"/>
      <c r="S6" s="18"/>
      <c r="T6" s="18"/>
    </row>
    <row r="7" spans="1:21" ht="21.75" customHeight="1" x14ac:dyDescent="0.2">
      <c r="A7" s="279" t="s">
        <v>3</v>
      </c>
      <c r="B7" s="279" t="s">
        <v>4</v>
      </c>
      <c r="C7" s="21" t="s">
        <v>5</v>
      </c>
      <c r="D7" s="22" t="s">
        <v>6</v>
      </c>
      <c r="E7" s="22" t="s">
        <v>7</v>
      </c>
      <c r="F7" s="22" t="s">
        <v>8</v>
      </c>
      <c r="G7" s="23" t="s">
        <v>9</v>
      </c>
      <c r="H7" s="18" t="s">
        <v>10</v>
      </c>
      <c r="I7" s="18"/>
      <c r="J7" s="18"/>
      <c r="K7" s="18"/>
      <c r="L7" s="24"/>
      <c r="M7" s="282"/>
      <c r="N7" s="283"/>
      <c r="O7" s="284" t="s">
        <v>2</v>
      </c>
      <c r="P7" s="285"/>
      <c r="Q7" s="285"/>
      <c r="R7" s="285"/>
      <c r="S7" s="285"/>
      <c r="T7" s="286"/>
      <c r="U7" s="25"/>
    </row>
    <row r="8" spans="1:21" ht="10.9" customHeight="1" x14ac:dyDescent="0.2">
      <c r="A8" s="280"/>
      <c r="B8" s="280"/>
      <c r="C8" s="26"/>
      <c r="D8" s="27"/>
      <c r="E8" s="28"/>
      <c r="F8" s="26"/>
      <c r="G8" s="23"/>
      <c r="H8" s="26">
        <v>1998</v>
      </c>
      <c r="I8" s="26">
        <v>1999</v>
      </c>
      <c r="J8" s="26">
        <v>2000</v>
      </c>
      <c r="K8" s="26">
        <v>2001</v>
      </c>
      <c r="L8" s="29">
        <v>2014</v>
      </c>
      <c r="M8" s="29">
        <v>2015</v>
      </c>
      <c r="N8" s="30">
        <v>2016</v>
      </c>
      <c r="O8" s="282">
        <v>2017</v>
      </c>
      <c r="P8" s="283"/>
      <c r="Q8" s="282">
        <v>2018</v>
      </c>
      <c r="R8" s="283"/>
      <c r="S8" s="282">
        <v>2019</v>
      </c>
      <c r="T8" s="287"/>
      <c r="U8" s="25"/>
    </row>
    <row r="9" spans="1:21" ht="14.45" customHeight="1" x14ac:dyDescent="0.2">
      <c r="A9" s="281"/>
      <c r="B9" s="281"/>
      <c r="C9" s="26"/>
      <c r="D9" s="27"/>
      <c r="E9" s="28"/>
      <c r="F9" s="26"/>
      <c r="G9" s="23"/>
      <c r="H9" s="26"/>
      <c r="I9" s="26"/>
      <c r="J9" s="26"/>
      <c r="K9" s="26"/>
      <c r="L9" s="26" t="s">
        <v>10</v>
      </c>
      <c r="M9" s="26" t="s">
        <v>10</v>
      </c>
      <c r="N9" s="31" t="s">
        <v>11</v>
      </c>
      <c r="O9" s="32" t="s">
        <v>12</v>
      </c>
      <c r="P9" s="33" t="s">
        <v>13</v>
      </c>
      <c r="Q9" s="32" t="s">
        <v>12</v>
      </c>
      <c r="R9" s="33" t="s">
        <v>13</v>
      </c>
      <c r="S9" s="32" t="s">
        <v>12</v>
      </c>
      <c r="T9" s="33" t="s">
        <v>13</v>
      </c>
      <c r="U9" s="25"/>
    </row>
    <row r="10" spans="1:21" s="20" customFormat="1" ht="30" x14ac:dyDescent="0.2">
      <c r="A10" s="34" t="s">
        <v>14</v>
      </c>
      <c r="B10" s="35"/>
      <c r="C10" s="36"/>
      <c r="D10" s="37"/>
      <c r="E10" s="37"/>
      <c r="F10" s="37"/>
      <c r="G10" s="38"/>
      <c r="H10" s="39"/>
      <c r="I10" s="39"/>
      <c r="J10" s="39"/>
      <c r="K10" s="39"/>
      <c r="L10" s="39"/>
      <c r="M10" s="40"/>
      <c r="N10" s="41"/>
      <c r="O10" s="40"/>
      <c r="P10" s="40"/>
      <c r="Q10" s="40"/>
      <c r="R10" s="40"/>
      <c r="S10" s="40"/>
      <c r="T10" s="40"/>
    </row>
    <row r="11" spans="1:21" s="20" customFormat="1" ht="25.5" x14ac:dyDescent="0.2">
      <c r="A11" s="42" t="s">
        <v>15</v>
      </c>
      <c r="B11" s="43" t="s">
        <v>16</v>
      </c>
      <c r="C11" s="44">
        <v>1</v>
      </c>
      <c r="D11" s="45"/>
      <c r="E11" s="45"/>
      <c r="F11" s="45"/>
      <c r="G11" s="46" t="s">
        <v>17</v>
      </c>
      <c r="H11" s="47"/>
      <c r="I11" s="47"/>
      <c r="J11" s="47"/>
      <c r="K11" s="47"/>
      <c r="L11" s="47">
        <v>20.12</v>
      </c>
      <c r="M11" s="48">
        <v>20.079999999999998</v>
      </c>
      <c r="N11" s="49">
        <v>20.03</v>
      </c>
      <c r="O11" s="49">
        <v>20.2</v>
      </c>
      <c r="P11" s="49">
        <v>20.2</v>
      </c>
      <c r="Q11" s="49">
        <v>20.36</v>
      </c>
      <c r="R11" s="49">
        <v>20.37</v>
      </c>
      <c r="S11" s="49">
        <v>20.53</v>
      </c>
      <c r="T11" s="49">
        <v>20.56</v>
      </c>
    </row>
    <row r="12" spans="1:21" s="20" customFormat="1" ht="12.75" x14ac:dyDescent="0.2">
      <c r="A12" s="50"/>
      <c r="B12" s="43" t="s">
        <v>18</v>
      </c>
      <c r="C12" s="44">
        <v>1</v>
      </c>
      <c r="D12" s="45"/>
      <c r="E12" s="45"/>
      <c r="F12" s="45"/>
      <c r="G12" s="46" t="s">
        <v>19</v>
      </c>
      <c r="H12" s="47"/>
      <c r="I12" s="47"/>
      <c r="J12" s="47"/>
      <c r="K12" s="47"/>
      <c r="L12" s="47">
        <v>100.48897315637161</v>
      </c>
      <c r="M12" s="48">
        <f>M11/L11*100</f>
        <v>99.801192842942328</v>
      </c>
      <c r="N12" s="49">
        <f>N11/M11*100</f>
        <v>99.750996015936266</v>
      </c>
      <c r="O12" s="49">
        <f>O11/N11*100</f>
        <v>100.84872690963553</v>
      </c>
      <c r="P12" s="49">
        <f>P11/N11*100</f>
        <v>100.84872690963553</v>
      </c>
      <c r="Q12" s="49">
        <f>Q11/O11*100</f>
        <v>100.79207920792079</v>
      </c>
      <c r="R12" s="49">
        <f>R11/P11*100</f>
        <v>100.84158415841584</v>
      </c>
      <c r="S12" s="49">
        <f>S11/Q11*100</f>
        <v>100.83497053045187</v>
      </c>
      <c r="T12" s="49">
        <f>T11/R11*100</f>
        <v>100.9327442317133</v>
      </c>
    </row>
    <row r="13" spans="1:21" s="20" customFormat="1" ht="25.5" x14ac:dyDescent="0.2">
      <c r="A13" s="51" t="s">
        <v>20</v>
      </c>
      <c r="B13" s="52" t="s">
        <v>21</v>
      </c>
      <c r="C13" s="53"/>
      <c r="D13" s="54"/>
      <c r="E13" s="54"/>
      <c r="F13" s="54"/>
      <c r="G13" s="55"/>
      <c r="H13" s="47"/>
      <c r="I13" s="47"/>
      <c r="J13" s="47"/>
      <c r="K13" s="47"/>
      <c r="L13" s="47">
        <v>67.05</v>
      </c>
      <c r="M13" s="56">
        <v>67.099999999999994</v>
      </c>
      <c r="N13" s="57">
        <v>67.099999999999994</v>
      </c>
      <c r="O13" s="57">
        <v>67.349999999999994</v>
      </c>
      <c r="P13" s="57">
        <v>67.55</v>
      </c>
      <c r="Q13" s="57">
        <v>67.650000000000006</v>
      </c>
      <c r="R13" s="57">
        <v>68.08</v>
      </c>
      <c r="S13" s="57">
        <v>68</v>
      </c>
      <c r="T13" s="57">
        <v>69.3</v>
      </c>
    </row>
    <row r="14" spans="1:21" s="58" customFormat="1" ht="25.5" x14ac:dyDescent="0.2">
      <c r="A14" s="42" t="s">
        <v>22</v>
      </c>
      <c r="B14" s="43" t="s">
        <v>23</v>
      </c>
      <c r="C14" s="44">
        <v>1</v>
      </c>
      <c r="D14" s="45"/>
      <c r="E14" s="45"/>
      <c r="F14" s="45"/>
      <c r="G14" s="46" t="s">
        <v>17</v>
      </c>
      <c r="H14" s="47"/>
      <c r="I14" s="47"/>
      <c r="J14" s="47"/>
      <c r="K14" s="47"/>
      <c r="L14" s="47">
        <v>15.51</v>
      </c>
      <c r="M14" s="48">
        <f>323/M11</f>
        <v>16.085657370517929</v>
      </c>
      <c r="N14" s="49">
        <f>323/N11</f>
        <v>16.125811283075386</v>
      </c>
      <c r="O14" s="49">
        <v>16.2</v>
      </c>
      <c r="P14" s="49">
        <v>16.3</v>
      </c>
      <c r="Q14" s="49">
        <v>15.9</v>
      </c>
      <c r="R14" s="49">
        <v>16.100000000000001</v>
      </c>
      <c r="S14" s="49">
        <v>15.8</v>
      </c>
      <c r="T14" s="49">
        <v>16.2</v>
      </c>
      <c r="U14" s="20"/>
    </row>
    <row r="15" spans="1:21" s="58" customFormat="1" ht="25.5" x14ac:dyDescent="0.2">
      <c r="A15" s="42" t="s">
        <v>24</v>
      </c>
      <c r="B15" s="43" t="s">
        <v>23</v>
      </c>
      <c r="C15" s="44">
        <v>1</v>
      </c>
      <c r="D15" s="45"/>
      <c r="E15" s="45"/>
      <c r="F15" s="45"/>
      <c r="G15" s="46" t="s">
        <v>17</v>
      </c>
      <c r="H15" s="47"/>
      <c r="I15" s="47"/>
      <c r="J15" s="47"/>
      <c r="K15" s="47"/>
      <c r="L15" s="47">
        <v>9.3000000000000007</v>
      </c>
      <c r="M15" s="48">
        <f>168/M11</f>
        <v>8.3665338645418341</v>
      </c>
      <c r="N15" s="59">
        <f>165/N11</f>
        <v>8.237643534697952</v>
      </c>
      <c r="O15" s="49">
        <v>8.15</v>
      </c>
      <c r="P15" s="49">
        <v>8.1</v>
      </c>
      <c r="Q15" s="49">
        <v>8.1</v>
      </c>
      <c r="R15" s="49">
        <v>7.9</v>
      </c>
      <c r="S15" s="49">
        <v>8</v>
      </c>
      <c r="T15" s="49">
        <v>7.8</v>
      </c>
      <c r="U15" s="20"/>
    </row>
    <row r="16" spans="1:21" s="58" customFormat="1" ht="25.5" x14ac:dyDescent="0.2">
      <c r="A16" s="42" t="s">
        <v>25</v>
      </c>
      <c r="B16" s="43" t="s">
        <v>23</v>
      </c>
      <c r="C16" s="44">
        <v>1</v>
      </c>
      <c r="D16" s="45"/>
      <c r="E16" s="45"/>
      <c r="F16" s="45"/>
      <c r="G16" s="46" t="s">
        <v>17</v>
      </c>
      <c r="H16" s="47"/>
      <c r="I16" s="47"/>
      <c r="J16" s="47"/>
      <c r="K16" s="47"/>
      <c r="L16" s="47">
        <v>6.2</v>
      </c>
      <c r="M16" s="48">
        <f t="shared" ref="M16:T16" si="0">M14-M15</f>
        <v>7.7191235059760945</v>
      </c>
      <c r="N16" s="49">
        <f t="shared" si="0"/>
        <v>7.888167748377434</v>
      </c>
      <c r="O16" s="49">
        <f t="shared" si="0"/>
        <v>8.0499999999999989</v>
      </c>
      <c r="P16" s="49">
        <f t="shared" si="0"/>
        <v>8.2000000000000011</v>
      </c>
      <c r="Q16" s="49">
        <f t="shared" si="0"/>
        <v>7.8000000000000007</v>
      </c>
      <c r="R16" s="49">
        <f t="shared" si="0"/>
        <v>8.2000000000000011</v>
      </c>
      <c r="S16" s="49">
        <f t="shared" si="0"/>
        <v>7.8000000000000007</v>
      </c>
      <c r="T16" s="49">
        <f t="shared" si="0"/>
        <v>8.3999999999999986</v>
      </c>
      <c r="U16" s="20"/>
    </row>
    <row r="17" spans="1:21" s="58" customFormat="1" ht="25.5" x14ac:dyDescent="0.2">
      <c r="A17" s="42" t="s">
        <v>26</v>
      </c>
      <c r="B17" s="43" t="s">
        <v>27</v>
      </c>
      <c r="C17" s="44">
        <v>1</v>
      </c>
      <c r="D17" s="45"/>
      <c r="E17" s="45"/>
      <c r="F17" s="45"/>
      <c r="G17" s="46" t="s">
        <v>17</v>
      </c>
      <c r="H17" s="47"/>
      <c r="I17" s="47"/>
      <c r="J17" s="47"/>
      <c r="K17" s="47"/>
      <c r="L17" s="47">
        <v>-170</v>
      </c>
      <c r="M17" s="48">
        <v>-102</v>
      </c>
      <c r="N17" s="49">
        <v>44.3</v>
      </c>
      <c r="O17" s="49">
        <v>0.6</v>
      </c>
      <c r="P17" s="49">
        <v>5</v>
      </c>
      <c r="Q17" s="49">
        <v>10</v>
      </c>
      <c r="R17" s="49">
        <v>10</v>
      </c>
      <c r="S17" s="49">
        <v>15</v>
      </c>
      <c r="T17" s="49">
        <v>20</v>
      </c>
      <c r="U17" s="20"/>
    </row>
    <row r="18" spans="1:21" s="58" customFormat="1" ht="12.75" x14ac:dyDescent="0.2">
      <c r="A18" s="42"/>
      <c r="B18" s="43"/>
      <c r="C18" s="44"/>
      <c r="D18" s="45"/>
      <c r="E18" s="45"/>
      <c r="F18" s="45"/>
      <c r="G18" s="46"/>
      <c r="H18" s="47"/>
      <c r="I18" s="47"/>
      <c r="J18" s="47"/>
      <c r="K18" s="47"/>
      <c r="L18" s="47"/>
      <c r="M18" s="48"/>
      <c r="N18" s="49"/>
      <c r="O18" s="49"/>
      <c r="P18" s="49"/>
      <c r="Q18" s="49"/>
      <c r="R18" s="49"/>
      <c r="S18" s="49"/>
      <c r="T18" s="49"/>
      <c r="U18" s="20"/>
    </row>
    <row r="19" spans="1:21" s="58" customFormat="1" ht="30" x14ac:dyDescent="0.2">
      <c r="A19" s="60" t="s">
        <v>28</v>
      </c>
      <c r="B19" s="61"/>
      <c r="C19" s="62"/>
      <c r="D19" s="63"/>
      <c r="E19" s="63"/>
      <c r="F19" s="63"/>
      <c r="G19" s="64"/>
      <c r="H19" s="65"/>
      <c r="I19" s="65"/>
      <c r="J19" s="65"/>
      <c r="K19" s="65"/>
      <c r="L19" s="65"/>
      <c r="M19" s="66"/>
      <c r="N19" s="67"/>
      <c r="O19" s="67"/>
      <c r="P19" s="67"/>
      <c r="Q19" s="67"/>
      <c r="R19" s="67"/>
      <c r="S19" s="67"/>
      <c r="T19" s="67"/>
      <c r="U19" s="20"/>
    </row>
    <row r="20" spans="1:21" s="58" customFormat="1" ht="15" thickBot="1" x14ac:dyDescent="0.25">
      <c r="A20" s="68" t="s">
        <v>29</v>
      </c>
      <c r="B20" s="69"/>
      <c r="C20" s="70"/>
      <c r="D20" s="71"/>
      <c r="E20" s="71"/>
      <c r="F20" s="71"/>
      <c r="G20" s="72"/>
      <c r="H20" s="73"/>
      <c r="I20" s="73"/>
      <c r="J20" s="73"/>
      <c r="K20" s="73"/>
      <c r="L20" s="73">
        <v>157.5</v>
      </c>
      <c r="M20" s="66">
        <v>169.10399999999998</v>
      </c>
      <c r="N20" s="67">
        <f>N28+N32+N36+N40+N44+N49</f>
        <v>163.82</v>
      </c>
      <c r="O20" s="67">
        <f t="shared" ref="O20:T20" si="1">O28+O32+O36+O40+O44+O49</f>
        <v>173.13926145000002</v>
      </c>
      <c r="P20" s="67">
        <f t="shared" si="1"/>
        <v>178.08553113406791</v>
      </c>
      <c r="Q20" s="67">
        <f t="shared" si="1"/>
        <v>188.60172204211131</v>
      </c>
      <c r="R20" s="67">
        <f t="shared" si="1"/>
        <v>196.09269897378101</v>
      </c>
      <c r="S20" s="67">
        <f t="shared" si="1"/>
        <v>207.2161398644572</v>
      </c>
      <c r="T20" s="67">
        <f t="shared" si="1"/>
        <v>215.15550794511108</v>
      </c>
      <c r="U20" s="20"/>
    </row>
    <row r="21" spans="1:21" s="58" customFormat="1" ht="15.75" thickBot="1" x14ac:dyDescent="0.25">
      <c r="A21" s="74" t="s">
        <v>30</v>
      </c>
      <c r="B21" s="69"/>
      <c r="C21" s="70"/>
      <c r="D21" s="71"/>
      <c r="E21" s="71"/>
      <c r="F21" s="71"/>
      <c r="G21" s="72"/>
      <c r="H21" s="73"/>
      <c r="I21" s="73"/>
      <c r="J21" s="73"/>
      <c r="K21" s="73"/>
      <c r="L21" s="73">
        <v>110.9938561619082</v>
      </c>
      <c r="M21" s="75">
        <v>107.36761904761904</v>
      </c>
      <c r="N21" s="76">
        <f>N20/M20*100</f>
        <v>96.875295676033687</v>
      </c>
      <c r="O21" s="77">
        <v>102.2</v>
      </c>
      <c r="P21" s="78">
        <v>104.1</v>
      </c>
      <c r="Q21" s="78">
        <v>101.5</v>
      </c>
      <c r="R21" s="78">
        <v>103.2</v>
      </c>
      <c r="S21" s="78">
        <v>102.2</v>
      </c>
      <c r="T21" s="78">
        <v>103.7</v>
      </c>
      <c r="U21" s="20"/>
    </row>
    <row r="22" spans="1:21" ht="14.25" x14ac:dyDescent="0.2">
      <c r="A22" s="79" t="s">
        <v>31</v>
      </c>
      <c r="B22" s="69"/>
      <c r="C22" s="70"/>
      <c r="D22" s="71"/>
      <c r="E22" s="71"/>
      <c r="F22" s="71"/>
      <c r="G22" s="72"/>
      <c r="H22" s="73"/>
      <c r="I22" s="73"/>
      <c r="J22" s="73"/>
      <c r="K22" s="73"/>
      <c r="L22" s="73"/>
      <c r="M22" s="66"/>
      <c r="N22" s="67"/>
      <c r="O22" s="67"/>
      <c r="P22" s="67"/>
      <c r="Q22" s="67"/>
      <c r="R22" s="67"/>
      <c r="S22" s="67"/>
      <c r="T22" s="67"/>
    </row>
    <row r="23" spans="1:21" ht="28.5" hidden="1" customHeight="1" x14ac:dyDescent="0.2">
      <c r="A23" s="80" t="s">
        <v>32</v>
      </c>
      <c r="B23" s="69"/>
      <c r="C23" s="70"/>
      <c r="D23" s="81"/>
      <c r="E23" s="81"/>
      <c r="F23" s="81"/>
      <c r="G23" s="72"/>
      <c r="H23" s="73"/>
      <c r="I23" s="73"/>
      <c r="J23" s="73"/>
      <c r="K23" s="73"/>
      <c r="L23" s="73"/>
      <c r="M23" s="66"/>
      <c r="N23" s="67"/>
      <c r="O23" s="67"/>
      <c r="P23" s="67"/>
      <c r="Q23" s="67"/>
      <c r="R23" s="67"/>
      <c r="S23" s="67"/>
      <c r="T23" s="67"/>
    </row>
    <row r="24" spans="1:21" ht="18" hidden="1" customHeight="1" x14ac:dyDescent="0.2">
      <c r="A24" s="82" t="s">
        <v>33</v>
      </c>
      <c r="B24" s="69" t="s">
        <v>34</v>
      </c>
      <c r="C24" s="70">
        <v>1</v>
      </c>
      <c r="D24" s="81"/>
      <c r="E24" s="81"/>
      <c r="F24" s="81"/>
      <c r="G24" s="72" t="s">
        <v>17</v>
      </c>
      <c r="H24" s="73"/>
      <c r="I24" s="73"/>
      <c r="J24" s="73"/>
      <c r="K24" s="73"/>
      <c r="L24" s="73"/>
      <c r="M24" s="66"/>
      <c r="N24" s="67"/>
      <c r="O24" s="67"/>
      <c r="P24" s="67"/>
      <c r="Q24" s="67"/>
      <c r="R24" s="67"/>
      <c r="S24" s="67"/>
      <c r="T24" s="67"/>
    </row>
    <row r="25" spans="1:21" ht="21" hidden="1" customHeight="1" x14ac:dyDescent="0.2">
      <c r="A25" s="82" t="s">
        <v>35</v>
      </c>
      <c r="B25" s="69" t="s">
        <v>36</v>
      </c>
      <c r="C25" s="70">
        <v>1</v>
      </c>
      <c r="D25" s="81"/>
      <c r="E25" s="81"/>
      <c r="F25" s="81"/>
      <c r="G25" s="72" t="s">
        <v>19</v>
      </c>
      <c r="H25" s="73"/>
      <c r="I25" s="73"/>
      <c r="J25" s="73"/>
      <c r="K25" s="73"/>
      <c r="L25" s="73"/>
      <c r="M25" s="66"/>
      <c r="N25" s="67"/>
      <c r="O25" s="67"/>
      <c r="P25" s="67"/>
      <c r="Q25" s="67"/>
      <c r="R25" s="67"/>
      <c r="S25" s="67"/>
      <c r="T25" s="67"/>
    </row>
    <row r="26" spans="1:21" ht="21" hidden="1" customHeight="1" x14ac:dyDescent="0.2">
      <c r="A26" s="82" t="s">
        <v>37</v>
      </c>
      <c r="B26" s="69" t="s">
        <v>18</v>
      </c>
      <c r="C26" s="70">
        <v>1</v>
      </c>
      <c r="D26" s="81"/>
      <c r="E26" s="81"/>
      <c r="F26" s="81"/>
      <c r="G26" s="72" t="s">
        <v>38</v>
      </c>
      <c r="H26" s="73"/>
      <c r="I26" s="73"/>
      <c r="J26" s="73"/>
      <c r="K26" s="73"/>
      <c r="L26" s="73"/>
      <c r="M26" s="66"/>
      <c r="N26" s="67"/>
      <c r="O26" s="67"/>
      <c r="P26" s="67"/>
      <c r="Q26" s="67"/>
      <c r="R26" s="67"/>
      <c r="S26" s="67"/>
      <c r="T26" s="67"/>
    </row>
    <row r="27" spans="1:21" ht="21.75" customHeight="1" x14ac:dyDescent="0.2">
      <c r="A27" s="83" t="s">
        <v>39</v>
      </c>
      <c r="B27" s="35"/>
      <c r="C27" s="70"/>
      <c r="D27" s="81"/>
      <c r="E27" s="81"/>
      <c r="F27" s="81"/>
      <c r="G27" s="84"/>
      <c r="H27" s="73"/>
      <c r="I27" s="73"/>
      <c r="J27" s="73"/>
      <c r="K27" s="73"/>
      <c r="L27" s="73"/>
      <c r="M27" s="85"/>
      <c r="N27" s="86"/>
      <c r="O27" s="87"/>
      <c r="P27" s="87"/>
      <c r="Q27" s="87"/>
      <c r="R27" s="87"/>
      <c r="S27" s="87"/>
      <c r="T27" s="87"/>
    </row>
    <row r="28" spans="1:21" s="95" customFormat="1" ht="91.5" customHeight="1" x14ac:dyDescent="0.2">
      <c r="A28" s="88" t="s">
        <v>40</v>
      </c>
      <c r="B28" s="43" t="s">
        <v>41</v>
      </c>
      <c r="C28" s="62">
        <v>1</v>
      </c>
      <c r="D28" s="89"/>
      <c r="E28" s="89"/>
      <c r="F28" s="89"/>
      <c r="G28" s="90" t="s">
        <v>17</v>
      </c>
      <c r="H28" s="65"/>
      <c r="I28" s="65"/>
      <c r="J28" s="65"/>
      <c r="K28" s="65"/>
      <c r="L28" s="91">
        <v>68.5</v>
      </c>
      <c r="M28" s="92">
        <v>69</v>
      </c>
      <c r="N28" s="93">
        <v>69.5</v>
      </c>
      <c r="O28" s="93">
        <f>N28*O30*O31/10000</f>
        <v>76.623750000000001</v>
      </c>
      <c r="P28" s="93">
        <f>N28*P30*P31/10000</f>
        <v>76.769769499999995</v>
      </c>
      <c r="Q28" s="93">
        <f>O28*Q30*Q31/10000</f>
        <v>83.754202927500003</v>
      </c>
      <c r="R28" s="93">
        <f>P28*R30*R31/10000</f>
        <v>84.235629583874996</v>
      </c>
      <c r="S28" s="93">
        <f>Q28*S30*S31/10000</f>
        <v>90.93696337056241</v>
      </c>
      <c r="T28" s="93">
        <f>R28*T30*T31/10000</f>
        <v>91.723334697585628</v>
      </c>
      <c r="U28" s="94"/>
    </row>
    <row r="29" spans="1:21" s="95" customFormat="1" ht="38.25" x14ac:dyDescent="0.2">
      <c r="A29" s="88" t="s">
        <v>42</v>
      </c>
      <c r="B29" s="43" t="s">
        <v>43</v>
      </c>
      <c r="C29" s="62">
        <v>1</v>
      </c>
      <c r="D29" s="89"/>
      <c r="E29" s="89"/>
      <c r="F29" s="89"/>
      <c r="G29" s="90" t="s">
        <v>19</v>
      </c>
      <c r="H29" s="65"/>
      <c r="I29" s="65"/>
      <c r="J29" s="65"/>
      <c r="K29" s="65"/>
      <c r="L29" s="91">
        <v>101.79830747531736</v>
      </c>
      <c r="M29" s="96">
        <v>100.72992700729928</v>
      </c>
      <c r="N29" s="97">
        <f>N28/M28*100</f>
        <v>100.72463768115942</v>
      </c>
      <c r="O29" s="98">
        <f t="shared" ref="N29:S29" si="2">O28/N28*100</f>
        <v>110.25</v>
      </c>
      <c r="P29" s="98">
        <f>P28/N28*100</f>
        <v>110.4601</v>
      </c>
      <c r="Q29" s="98">
        <f t="shared" si="2"/>
        <v>109.09789552969806</v>
      </c>
      <c r="R29" s="98">
        <f>R28/P28*100</f>
        <v>109.72500000000001</v>
      </c>
      <c r="S29" s="98">
        <f t="shared" si="2"/>
        <v>107.95546233795852</v>
      </c>
      <c r="T29" s="98">
        <f>T28/R28*100</f>
        <v>108.889</v>
      </c>
      <c r="U29" s="94" t="s">
        <v>44</v>
      </c>
    </row>
    <row r="30" spans="1:21" s="94" customFormat="1" ht="38.25" x14ac:dyDescent="0.2">
      <c r="A30" s="99" t="s">
        <v>45</v>
      </c>
      <c r="B30" s="43" t="s">
        <v>18</v>
      </c>
      <c r="C30" s="62">
        <v>1</v>
      </c>
      <c r="D30" s="89"/>
      <c r="E30" s="89"/>
      <c r="F30" s="89"/>
      <c r="G30" s="90" t="s">
        <v>38</v>
      </c>
      <c r="H30" s="65"/>
      <c r="I30" s="65"/>
      <c r="J30" s="65"/>
      <c r="K30" s="65"/>
      <c r="L30" s="91">
        <v>95.9</v>
      </c>
      <c r="M30" s="100">
        <v>106.4</v>
      </c>
      <c r="N30" s="101">
        <v>106.6</v>
      </c>
      <c r="O30" s="102">
        <v>105</v>
      </c>
      <c r="P30" s="102">
        <v>105.1</v>
      </c>
      <c r="Q30" s="102">
        <v>104.2</v>
      </c>
      <c r="R30" s="102">
        <v>104.5</v>
      </c>
      <c r="S30" s="102">
        <v>104</v>
      </c>
      <c r="T30" s="102">
        <v>104.2</v>
      </c>
    </row>
    <row r="31" spans="1:21" s="94" customFormat="1" ht="40.5" customHeight="1" x14ac:dyDescent="0.2">
      <c r="A31" s="99" t="s">
        <v>46</v>
      </c>
      <c r="B31" s="43" t="s">
        <v>36</v>
      </c>
      <c r="C31" s="62">
        <v>102.6</v>
      </c>
      <c r="D31" s="89"/>
      <c r="E31" s="89">
        <v>105.8</v>
      </c>
      <c r="F31" s="89"/>
      <c r="G31" s="90">
        <v>106.3</v>
      </c>
      <c r="H31" s="65">
        <v>106.4</v>
      </c>
      <c r="I31" s="65">
        <v>106.3</v>
      </c>
      <c r="J31" s="65">
        <v>104.8</v>
      </c>
      <c r="K31" s="65">
        <v>104.6</v>
      </c>
      <c r="L31" s="91">
        <v>106.1</v>
      </c>
      <c r="M31" s="101">
        <v>93.5</v>
      </c>
      <c r="N31" s="98">
        <v>94.5</v>
      </c>
      <c r="O31" s="98">
        <v>105</v>
      </c>
      <c r="P31" s="102">
        <v>105.1</v>
      </c>
      <c r="Q31" s="102">
        <v>104.9</v>
      </c>
      <c r="R31" s="102">
        <v>105</v>
      </c>
      <c r="S31" s="102">
        <v>104.4</v>
      </c>
      <c r="T31" s="102">
        <v>104.5</v>
      </c>
    </row>
    <row r="32" spans="1:21" s="111" customFormat="1" ht="66" customHeight="1" x14ac:dyDescent="0.2">
      <c r="A32" s="103" t="s">
        <v>47</v>
      </c>
      <c r="B32" s="104" t="s">
        <v>48</v>
      </c>
      <c r="C32" s="105"/>
      <c r="D32" s="89"/>
      <c r="E32" s="89"/>
      <c r="F32" s="89"/>
      <c r="G32" s="90"/>
      <c r="H32" s="106"/>
      <c r="I32" s="106"/>
      <c r="J32" s="106"/>
      <c r="K32" s="106"/>
      <c r="L32" s="91">
        <v>27.6</v>
      </c>
      <c r="M32" s="107">
        <v>31.8</v>
      </c>
      <c r="N32" s="108">
        <v>24.67</v>
      </c>
      <c r="O32" s="109">
        <f t="shared" ref="O32:T32" si="3">N32*N34*O35/10000</f>
        <v>26.222359750000003</v>
      </c>
      <c r="P32" s="109">
        <f t="shared" si="3"/>
        <v>27.846310489317503</v>
      </c>
      <c r="Q32" s="109">
        <f t="shared" si="3"/>
        <v>29.455604465116142</v>
      </c>
      <c r="R32" s="109">
        <f t="shared" si="3"/>
        <v>31.767339214747388</v>
      </c>
      <c r="S32" s="109">
        <f t="shared" si="3"/>
        <v>33.8314220802256</v>
      </c>
      <c r="T32" s="109">
        <f t="shared" si="3"/>
        <v>36.168902694592546</v>
      </c>
      <c r="U32" s="110"/>
    </row>
    <row r="33" spans="1:21" s="111" customFormat="1" ht="38.25" x14ac:dyDescent="0.2">
      <c r="A33" s="103" t="s">
        <v>49</v>
      </c>
      <c r="B33" s="43" t="s">
        <v>43</v>
      </c>
      <c r="C33" s="105"/>
      <c r="D33" s="89"/>
      <c r="E33" s="89"/>
      <c r="F33" s="89"/>
      <c r="G33" s="90"/>
      <c r="H33" s="106"/>
      <c r="I33" s="106"/>
      <c r="J33" s="106"/>
      <c r="K33" s="106"/>
      <c r="L33" s="91">
        <v>103.40936963453518</v>
      </c>
      <c r="M33" s="112">
        <v>115.21739130434783</v>
      </c>
      <c r="N33" s="112">
        <f t="shared" ref="N33:T33" si="4">N32/M32*100</f>
        <v>77.578616352201252</v>
      </c>
      <c r="O33" s="112">
        <f t="shared" si="4"/>
        <v>106.29250000000002</v>
      </c>
      <c r="P33" s="112">
        <f t="shared" si="4"/>
        <v>106.193</v>
      </c>
      <c r="Q33" s="112">
        <f t="shared" si="4"/>
        <v>105.7792</v>
      </c>
      <c r="R33" s="112">
        <f t="shared" si="4"/>
        <v>107.84819999999999</v>
      </c>
      <c r="S33" s="112">
        <f t="shared" si="4"/>
        <v>106.4975</v>
      </c>
      <c r="T33" s="112">
        <f t="shared" si="4"/>
        <v>106.9092</v>
      </c>
      <c r="U33" s="110"/>
    </row>
    <row r="34" spans="1:21" s="111" customFormat="1" ht="38.25" x14ac:dyDescent="0.2">
      <c r="A34" s="113" t="s">
        <v>50</v>
      </c>
      <c r="B34" s="104" t="s">
        <v>18</v>
      </c>
      <c r="C34" s="105"/>
      <c r="D34" s="89"/>
      <c r="E34" s="89"/>
      <c r="F34" s="89"/>
      <c r="G34" s="90"/>
      <c r="H34" s="106"/>
      <c r="I34" s="106"/>
      <c r="J34" s="106"/>
      <c r="K34" s="106"/>
      <c r="L34" s="91">
        <v>104.4</v>
      </c>
      <c r="M34" s="102">
        <v>109.2</v>
      </c>
      <c r="N34" s="102">
        <v>103.7</v>
      </c>
      <c r="O34" s="102">
        <v>103.1</v>
      </c>
      <c r="P34" s="102">
        <v>102.4</v>
      </c>
      <c r="Q34" s="102">
        <v>103.8</v>
      </c>
      <c r="R34" s="102">
        <v>102.5</v>
      </c>
      <c r="S34" s="102">
        <v>102.6</v>
      </c>
      <c r="T34" s="114">
        <v>101.3</v>
      </c>
    </row>
    <row r="35" spans="1:21" s="111" customFormat="1" ht="42" customHeight="1" x14ac:dyDescent="0.2">
      <c r="A35" s="103" t="s">
        <v>49</v>
      </c>
      <c r="B35" s="43" t="s">
        <v>36</v>
      </c>
      <c r="C35" s="105"/>
      <c r="D35" s="89"/>
      <c r="E35" s="89"/>
      <c r="F35" s="89"/>
      <c r="G35" s="90"/>
      <c r="H35" s="106"/>
      <c r="I35" s="106"/>
      <c r="J35" s="106"/>
      <c r="K35" s="106"/>
      <c r="L35" s="91">
        <v>99</v>
      </c>
      <c r="M35" s="98">
        <v>100</v>
      </c>
      <c r="N35" s="102">
        <v>100</v>
      </c>
      <c r="O35" s="102">
        <v>102.5</v>
      </c>
      <c r="P35" s="102">
        <v>103</v>
      </c>
      <c r="Q35" s="102">
        <v>103.3</v>
      </c>
      <c r="R35" s="102">
        <v>103.9</v>
      </c>
      <c r="S35" s="102">
        <v>103.9</v>
      </c>
      <c r="T35" s="102">
        <v>104.2</v>
      </c>
      <c r="U35" s="110"/>
    </row>
    <row r="36" spans="1:21" s="111" customFormat="1" ht="78.75" customHeight="1" x14ac:dyDescent="0.2">
      <c r="A36" s="103" t="s">
        <v>51</v>
      </c>
      <c r="B36" s="104" t="s">
        <v>48</v>
      </c>
      <c r="C36" s="105"/>
      <c r="D36" s="89"/>
      <c r="E36" s="89"/>
      <c r="F36" s="89"/>
      <c r="G36" s="90"/>
      <c r="H36" s="106"/>
      <c r="I36" s="106"/>
      <c r="J36" s="106"/>
      <c r="K36" s="106"/>
      <c r="L36" s="91">
        <v>0.63</v>
      </c>
      <c r="M36" s="115">
        <v>0.65</v>
      </c>
      <c r="N36" s="115">
        <v>0.65</v>
      </c>
      <c r="O36" s="109">
        <f t="shared" ref="O36:T36" si="5">N36*O38*O39/10000</f>
        <v>0.6734</v>
      </c>
      <c r="P36" s="109">
        <f t="shared" si="5"/>
        <v>0.70332252900000003</v>
      </c>
      <c r="Q36" s="109">
        <f t="shared" si="5"/>
        <v>0.74099951687852994</v>
      </c>
      <c r="R36" s="109">
        <f t="shared" si="5"/>
        <v>0.78307346944689282</v>
      </c>
      <c r="S36" s="109">
        <f t="shared" si="5"/>
        <v>0.82189825206206968</v>
      </c>
      <c r="T36" s="109">
        <f t="shared" si="5"/>
        <v>0.86348630361641021</v>
      </c>
      <c r="U36" s="110"/>
    </row>
    <row r="37" spans="1:21" s="111" customFormat="1" ht="40.5" customHeight="1" x14ac:dyDescent="0.2">
      <c r="A37" s="103" t="s">
        <v>52</v>
      </c>
      <c r="B37" s="43" t="s">
        <v>43</v>
      </c>
      <c r="C37" s="105"/>
      <c r="D37" s="89"/>
      <c r="E37" s="89"/>
      <c r="F37" s="89"/>
      <c r="G37" s="90"/>
      <c r="H37" s="106"/>
      <c r="I37" s="106"/>
      <c r="J37" s="106"/>
      <c r="K37" s="116"/>
      <c r="L37" s="117">
        <v>153.2258064516129</v>
      </c>
      <c r="M37" s="112">
        <v>103.17460317460319</v>
      </c>
      <c r="N37" s="112">
        <f t="shared" ref="N37:T37" si="6">N36/M36*100</f>
        <v>100</v>
      </c>
      <c r="O37" s="112">
        <f t="shared" si="6"/>
        <v>103.60000000000001</v>
      </c>
      <c r="P37" s="112">
        <f t="shared" si="6"/>
        <v>104.4435</v>
      </c>
      <c r="Q37" s="112">
        <f t="shared" si="6"/>
        <v>105.35699999999999</v>
      </c>
      <c r="R37" s="112">
        <f t="shared" si="6"/>
        <v>105.67799999999998</v>
      </c>
      <c r="S37" s="112">
        <f t="shared" si="6"/>
        <v>104.958</v>
      </c>
      <c r="T37" s="112">
        <f t="shared" si="6"/>
        <v>105.05999999999997</v>
      </c>
      <c r="U37" s="110"/>
    </row>
    <row r="38" spans="1:21" s="111" customFormat="1" ht="51" x14ac:dyDescent="0.2">
      <c r="A38" s="103" t="s">
        <v>53</v>
      </c>
      <c r="B38" s="104" t="s">
        <v>18</v>
      </c>
      <c r="C38" s="105"/>
      <c r="D38" s="89"/>
      <c r="E38" s="89"/>
      <c r="F38" s="89"/>
      <c r="G38" s="90"/>
      <c r="H38" s="106"/>
      <c r="I38" s="106"/>
      <c r="J38" s="106"/>
      <c r="K38" s="116"/>
      <c r="L38" s="117">
        <v>102.5</v>
      </c>
      <c r="M38" s="101">
        <v>110.2</v>
      </c>
      <c r="N38" s="101">
        <v>110.2</v>
      </c>
      <c r="O38" s="101">
        <v>103.6</v>
      </c>
      <c r="P38" s="101">
        <v>102.9</v>
      </c>
      <c r="Q38" s="101">
        <v>103.8</v>
      </c>
      <c r="R38" s="101">
        <v>102.6</v>
      </c>
      <c r="S38" s="101">
        <v>102.9</v>
      </c>
      <c r="T38" s="107">
        <v>102</v>
      </c>
      <c r="U38" s="110"/>
    </row>
    <row r="39" spans="1:21" s="111" customFormat="1" ht="51" x14ac:dyDescent="0.2">
      <c r="A39" s="103" t="s">
        <v>52</v>
      </c>
      <c r="B39" s="118" t="s">
        <v>36</v>
      </c>
      <c r="C39" s="105"/>
      <c r="D39" s="89"/>
      <c r="E39" s="89"/>
      <c r="F39" s="89"/>
      <c r="G39" s="90"/>
      <c r="H39" s="106"/>
      <c r="I39" s="106"/>
      <c r="J39" s="106"/>
      <c r="K39" s="116"/>
      <c r="L39" s="117">
        <v>149.5</v>
      </c>
      <c r="M39" s="101">
        <v>62</v>
      </c>
      <c r="N39" s="97">
        <v>106</v>
      </c>
      <c r="O39" s="101">
        <v>100</v>
      </c>
      <c r="P39" s="101">
        <v>101.5</v>
      </c>
      <c r="Q39" s="101">
        <v>101.5</v>
      </c>
      <c r="R39" s="101">
        <v>103</v>
      </c>
      <c r="S39" s="101">
        <v>102</v>
      </c>
      <c r="T39" s="101">
        <v>103</v>
      </c>
      <c r="U39" s="110"/>
    </row>
    <row r="40" spans="1:21" s="111" customFormat="1" ht="76.5" customHeight="1" x14ac:dyDescent="0.2">
      <c r="A40" s="103" t="s">
        <v>54</v>
      </c>
      <c r="B40" s="104" t="s">
        <v>48</v>
      </c>
      <c r="C40" s="105"/>
      <c r="D40" s="89"/>
      <c r="E40" s="89"/>
      <c r="F40" s="89"/>
      <c r="G40" s="90"/>
      <c r="H40" s="106"/>
      <c r="I40" s="106"/>
      <c r="J40" s="106"/>
      <c r="K40" s="116"/>
      <c r="L40" s="117">
        <v>3.8</v>
      </c>
      <c r="M40" s="109">
        <v>4.4539999999999997</v>
      </c>
      <c r="N40" s="109">
        <v>5.5</v>
      </c>
      <c r="O40" s="109">
        <f t="shared" ref="O40:T40" si="7">N40*O42*O43/10000</f>
        <v>5.61</v>
      </c>
      <c r="P40" s="109">
        <f t="shared" si="7"/>
        <v>5.7895199999999996</v>
      </c>
      <c r="Q40" s="109">
        <f t="shared" si="7"/>
        <v>6.0211007999999993</v>
      </c>
      <c r="R40" s="109">
        <f t="shared" si="7"/>
        <v>6.2704947951359991</v>
      </c>
      <c r="S40" s="109">
        <f t="shared" si="7"/>
        <v>6.5558023083146884</v>
      </c>
      <c r="T40" s="109">
        <f t="shared" si="7"/>
        <v>6.8657606414518053</v>
      </c>
      <c r="U40" s="110"/>
    </row>
    <row r="41" spans="1:21" s="111" customFormat="1" ht="38.25" customHeight="1" x14ac:dyDescent="0.2">
      <c r="A41" s="103" t="s">
        <v>55</v>
      </c>
      <c r="B41" s="43" t="s">
        <v>43</v>
      </c>
      <c r="C41" s="105"/>
      <c r="D41" s="89"/>
      <c r="E41" s="89"/>
      <c r="F41" s="89"/>
      <c r="G41" s="90"/>
      <c r="H41" s="106"/>
      <c r="I41" s="106"/>
      <c r="J41" s="106"/>
      <c r="K41" s="116"/>
      <c r="L41" s="117">
        <v>139.19999999999999</v>
      </c>
      <c r="M41" s="112">
        <v>117.21052631578948</v>
      </c>
      <c r="N41" s="112">
        <f t="shared" ref="N41:T41" si="8">N40/M40*100</f>
        <v>123.48450830713966</v>
      </c>
      <c r="O41" s="112">
        <f t="shared" si="8"/>
        <v>102</v>
      </c>
      <c r="P41" s="112">
        <f t="shared" si="8"/>
        <v>103.19999999999997</v>
      </c>
      <c r="Q41" s="112">
        <f t="shared" si="8"/>
        <v>104</v>
      </c>
      <c r="R41" s="112">
        <f t="shared" si="8"/>
        <v>104.142</v>
      </c>
      <c r="S41" s="112">
        <f t="shared" si="8"/>
        <v>104.55000000000003</v>
      </c>
      <c r="T41" s="112">
        <f t="shared" si="8"/>
        <v>104.72799999999998</v>
      </c>
      <c r="U41" s="110"/>
    </row>
    <row r="42" spans="1:21" s="110" customFormat="1" ht="51" x14ac:dyDescent="0.2">
      <c r="A42" s="103" t="s">
        <v>56</v>
      </c>
      <c r="B42" s="104" t="s">
        <v>18</v>
      </c>
      <c r="C42" s="105">
        <v>1</v>
      </c>
      <c r="D42" s="89"/>
      <c r="E42" s="89"/>
      <c r="F42" s="89"/>
      <c r="G42" s="90" t="s">
        <v>38</v>
      </c>
      <c r="H42" s="106"/>
      <c r="I42" s="106"/>
      <c r="J42" s="106"/>
      <c r="K42" s="116"/>
      <c r="L42" s="117">
        <v>108.9</v>
      </c>
      <c r="M42" s="101">
        <v>105.8</v>
      </c>
      <c r="N42" s="101">
        <v>114.3</v>
      </c>
      <c r="O42" s="101">
        <v>102</v>
      </c>
      <c r="P42" s="101">
        <v>103.2</v>
      </c>
      <c r="Q42" s="101">
        <v>104</v>
      </c>
      <c r="R42" s="101">
        <v>102.1</v>
      </c>
      <c r="S42" s="101">
        <v>102.5</v>
      </c>
      <c r="T42" s="101">
        <v>100.7</v>
      </c>
      <c r="U42" s="119"/>
    </row>
    <row r="43" spans="1:21" s="110" customFormat="1" ht="51" x14ac:dyDescent="0.2">
      <c r="A43" s="103" t="s">
        <v>55</v>
      </c>
      <c r="B43" s="118" t="s">
        <v>36</v>
      </c>
      <c r="C43" s="105"/>
      <c r="D43" s="89"/>
      <c r="E43" s="89"/>
      <c r="F43" s="89"/>
      <c r="G43" s="90"/>
      <c r="H43" s="106"/>
      <c r="I43" s="106"/>
      <c r="J43" s="106"/>
      <c r="K43" s="116"/>
      <c r="L43" s="117">
        <v>127.8</v>
      </c>
      <c r="M43" s="101">
        <v>159.4</v>
      </c>
      <c r="N43" s="101">
        <v>159.4</v>
      </c>
      <c r="O43" s="101">
        <v>100</v>
      </c>
      <c r="P43" s="101">
        <v>100</v>
      </c>
      <c r="Q43" s="101">
        <v>100</v>
      </c>
      <c r="R43" s="101">
        <v>102</v>
      </c>
      <c r="S43" s="101">
        <v>102</v>
      </c>
      <c r="T43" s="101">
        <v>104</v>
      </c>
      <c r="U43" s="119"/>
    </row>
    <row r="44" spans="1:21" s="95" customFormat="1" ht="87.75" customHeight="1" x14ac:dyDescent="0.2">
      <c r="A44" s="120" t="s">
        <v>57</v>
      </c>
      <c r="B44" s="121" t="s">
        <v>58</v>
      </c>
      <c r="C44" s="122">
        <v>408</v>
      </c>
      <c r="D44" s="122">
        <v>535.5</v>
      </c>
      <c r="E44" s="122">
        <v>624.4</v>
      </c>
      <c r="F44" s="122">
        <v>668.8</v>
      </c>
      <c r="G44" s="122">
        <v>694.9</v>
      </c>
      <c r="H44" s="122">
        <v>723.4</v>
      </c>
      <c r="I44" s="122">
        <v>773.5</v>
      </c>
      <c r="J44" s="122">
        <v>774.7</v>
      </c>
      <c r="K44" s="123">
        <v>844.5</v>
      </c>
      <c r="L44" s="124">
        <v>6</v>
      </c>
      <c r="M44" s="112">
        <v>2.2000000000000002</v>
      </c>
      <c r="N44" s="107">
        <v>2.2000000000000002</v>
      </c>
      <c r="O44" s="109">
        <f t="shared" ref="O44:T44" si="9">N44*O46*O47/10000</f>
        <v>2.4208448000000002</v>
      </c>
      <c r="P44" s="109">
        <f>O44*P46*P47/10000</f>
        <v>2.6679355870464003</v>
      </c>
      <c r="Q44" s="109">
        <f t="shared" si="9"/>
        <v>2.8452572579038518</v>
      </c>
      <c r="R44" s="109">
        <f t="shared" si="9"/>
        <v>3.0466559476473174</v>
      </c>
      <c r="S44" s="109">
        <f t="shared" si="9"/>
        <v>3.1971302849016183</v>
      </c>
      <c r="T44" s="109">
        <f t="shared" si="9"/>
        <v>3.3882547333330373</v>
      </c>
      <c r="U44" s="94"/>
    </row>
    <row r="45" spans="1:21" s="130" customFormat="1" ht="25.5" x14ac:dyDescent="0.15">
      <c r="A45" s="74" t="s">
        <v>59</v>
      </c>
      <c r="B45" s="125" t="s">
        <v>43</v>
      </c>
      <c r="C45" s="126">
        <v>107.5</v>
      </c>
      <c r="D45" s="126">
        <v>99.5</v>
      </c>
      <c r="E45" s="126">
        <v>106</v>
      </c>
      <c r="F45" s="126">
        <v>104</v>
      </c>
      <c r="G45" s="126">
        <v>105</v>
      </c>
      <c r="H45" s="126">
        <v>105</v>
      </c>
      <c r="I45" s="126">
        <v>106</v>
      </c>
      <c r="J45" s="126">
        <v>105</v>
      </c>
      <c r="K45" s="127">
        <v>106</v>
      </c>
      <c r="L45" s="128">
        <v>86.2</v>
      </c>
      <c r="M45" s="112">
        <v>36.666666666666671</v>
      </c>
      <c r="N45" s="112">
        <f t="shared" ref="N45:T45" si="10">N44/M44*100</f>
        <v>100</v>
      </c>
      <c r="O45" s="112">
        <f t="shared" si="10"/>
        <v>110.0384</v>
      </c>
      <c r="P45" s="112">
        <f t="shared" si="10"/>
        <v>110.2068</v>
      </c>
      <c r="Q45" s="112">
        <f t="shared" si="10"/>
        <v>106.64639999999999</v>
      </c>
      <c r="R45" s="112">
        <f t="shared" si="10"/>
        <v>107.07839999999997</v>
      </c>
      <c r="S45" s="112">
        <f t="shared" si="10"/>
        <v>104.93900000000001</v>
      </c>
      <c r="T45" s="112">
        <f t="shared" si="10"/>
        <v>105.97800000000002</v>
      </c>
      <c r="U45" s="129"/>
    </row>
    <row r="46" spans="1:21" s="130" customFormat="1" ht="14.25" x14ac:dyDescent="0.2">
      <c r="A46" s="74" t="s">
        <v>60</v>
      </c>
      <c r="B46" s="104" t="s">
        <v>18</v>
      </c>
      <c r="C46" s="126">
        <v>162.1</v>
      </c>
      <c r="D46" s="126">
        <v>131.9</v>
      </c>
      <c r="E46" s="126">
        <v>110</v>
      </c>
      <c r="F46" s="126">
        <v>103</v>
      </c>
      <c r="G46" s="126">
        <v>106</v>
      </c>
      <c r="H46" s="126">
        <v>103</v>
      </c>
      <c r="I46" s="126">
        <v>105</v>
      </c>
      <c r="J46" s="126">
        <v>102</v>
      </c>
      <c r="K46" s="126">
        <v>103</v>
      </c>
      <c r="L46" s="131">
        <v>110</v>
      </c>
      <c r="M46" s="107">
        <v>79.599999999999994</v>
      </c>
      <c r="N46" s="101">
        <v>79.599999999999994</v>
      </c>
      <c r="O46" s="101">
        <v>109.6</v>
      </c>
      <c r="P46" s="101">
        <v>108.9</v>
      </c>
      <c r="Q46" s="101">
        <v>105.8</v>
      </c>
      <c r="R46" s="101">
        <v>105.6</v>
      </c>
      <c r="S46" s="101">
        <v>103.9</v>
      </c>
      <c r="T46" s="101">
        <v>103.9</v>
      </c>
      <c r="U46" s="129"/>
    </row>
    <row r="47" spans="1:21" s="130" customFormat="1" ht="25.5" x14ac:dyDescent="0.15">
      <c r="A47" s="74" t="s">
        <v>59</v>
      </c>
      <c r="B47" s="125" t="s">
        <v>36</v>
      </c>
      <c r="C47" s="132"/>
      <c r="D47" s="81"/>
      <c r="E47" s="81"/>
      <c r="F47" s="81"/>
      <c r="G47" s="84"/>
      <c r="H47" s="133"/>
      <c r="I47" s="133"/>
      <c r="J47" s="133"/>
      <c r="K47" s="133"/>
      <c r="L47" s="134"/>
      <c r="M47" s="107">
        <v>46.1</v>
      </c>
      <c r="N47" s="101">
        <v>46.1</v>
      </c>
      <c r="O47" s="101">
        <v>100.4</v>
      </c>
      <c r="P47" s="101">
        <v>101.2</v>
      </c>
      <c r="Q47" s="101">
        <v>100.8</v>
      </c>
      <c r="R47" s="101">
        <v>101.4</v>
      </c>
      <c r="S47" s="101">
        <v>101</v>
      </c>
      <c r="T47" s="101">
        <v>102</v>
      </c>
      <c r="U47" s="129"/>
    </row>
    <row r="48" spans="1:21" s="119" customFormat="1" ht="33" customHeight="1" x14ac:dyDescent="0.2">
      <c r="A48" s="135" t="s">
        <v>61</v>
      </c>
      <c r="B48" s="136"/>
      <c r="C48" s="62"/>
      <c r="D48" s="89"/>
      <c r="E48" s="89"/>
      <c r="F48" s="89"/>
      <c r="G48" s="90"/>
      <c r="H48" s="65"/>
      <c r="I48" s="65"/>
      <c r="J48" s="65"/>
      <c r="K48" s="65"/>
      <c r="L48" s="91"/>
      <c r="M48" s="109"/>
      <c r="N48" s="109"/>
      <c r="O48" s="109"/>
      <c r="P48" s="109"/>
      <c r="Q48" s="109"/>
      <c r="R48" s="109"/>
      <c r="S48" s="109"/>
      <c r="T48" s="109"/>
    </row>
    <row r="49" spans="1:25" s="119" customFormat="1" ht="63.75" x14ac:dyDescent="0.2">
      <c r="A49" s="42" t="s">
        <v>62</v>
      </c>
      <c r="B49" s="136" t="s">
        <v>34</v>
      </c>
      <c r="C49" s="62">
        <v>1</v>
      </c>
      <c r="D49" s="89"/>
      <c r="E49" s="89"/>
      <c r="F49" s="89"/>
      <c r="G49" s="90" t="s">
        <v>17</v>
      </c>
      <c r="H49" s="65"/>
      <c r="I49" s="65"/>
      <c r="J49" s="65"/>
      <c r="K49" s="65"/>
      <c r="L49" s="91">
        <v>54.78</v>
      </c>
      <c r="M49" s="109">
        <v>61</v>
      </c>
      <c r="N49" s="109">
        <v>61.3</v>
      </c>
      <c r="O49" s="109">
        <f t="shared" ref="O49:T49" si="11">N49*O51*O52/10000</f>
        <v>61.588906900000005</v>
      </c>
      <c r="P49" s="109">
        <f t="shared" si="11"/>
        <v>64.308673028704007</v>
      </c>
      <c r="Q49" s="109">
        <f t="shared" si="11"/>
        <v>65.784557074712765</v>
      </c>
      <c r="R49" s="109">
        <f t="shared" si="11"/>
        <v>69.989505962928405</v>
      </c>
      <c r="S49" s="109">
        <f t="shared" si="11"/>
        <v>71.872923568390817</v>
      </c>
      <c r="T49" s="109">
        <f t="shared" si="11"/>
        <v>76.145768874531655</v>
      </c>
    </row>
    <row r="50" spans="1:25" s="119" customFormat="1" ht="38.25" x14ac:dyDescent="0.2">
      <c r="A50" s="42" t="s">
        <v>63</v>
      </c>
      <c r="B50" s="136" t="s">
        <v>43</v>
      </c>
      <c r="C50" s="62">
        <v>1</v>
      </c>
      <c r="D50" s="89"/>
      <c r="E50" s="89"/>
      <c r="F50" s="89"/>
      <c r="G50" s="90" t="s">
        <v>19</v>
      </c>
      <c r="H50" s="65"/>
      <c r="I50" s="65"/>
      <c r="J50" s="65"/>
      <c r="K50" s="65"/>
      <c r="L50" s="91">
        <v>152.00427154201964</v>
      </c>
      <c r="M50" s="112">
        <v>111.35450894487037</v>
      </c>
      <c r="N50" s="112">
        <f t="shared" ref="N50:T50" si="12">N49/M49*100</f>
        <v>100.49180327868852</v>
      </c>
      <c r="O50" s="112">
        <f t="shared" si="12"/>
        <v>100.47130000000001</v>
      </c>
      <c r="P50" s="112">
        <f t="shared" si="12"/>
        <v>104.416</v>
      </c>
      <c r="Q50" s="112">
        <f t="shared" si="12"/>
        <v>102.295</v>
      </c>
      <c r="R50" s="112">
        <f t="shared" si="12"/>
        <v>106.392</v>
      </c>
      <c r="S50" s="112">
        <f t="shared" si="12"/>
        <v>102.69100000000002</v>
      </c>
      <c r="T50" s="112">
        <f t="shared" si="12"/>
        <v>105.94499999999999</v>
      </c>
    </row>
    <row r="51" spans="1:25" s="119" customFormat="1" ht="38.25" x14ac:dyDescent="0.2">
      <c r="A51" s="42" t="s">
        <v>64</v>
      </c>
      <c r="B51" s="137" t="s">
        <v>18</v>
      </c>
      <c r="C51" s="62">
        <v>1</v>
      </c>
      <c r="D51" s="89"/>
      <c r="E51" s="89"/>
      <c r="F51" s="89"/>
      <c r="G51" s="90" t="s">
        <v>38</v>
      </c>
      <c r="H51" s="65"/>
      <c r="I51" s="65"/>
      <c r="J51" s="65"/>
      <c r="K51" s="65"/>
      <c r="L51" s="91">
        <v>114.1</v>
      </c>
      <c r="M51" s="101">
        <v>101</v>
      </c>
      <c r="N51" s="102">
        <v>101.1</v>
      </c>
      <c r="O51" s="102">
        <v>96.7</v>
      </c>
      <c r="P51" s="102">
        <v>100.4</v>
      </c>
      <c r="Q51" s="102">
        <v>99.8</v>
      </c>
      <c r="R51" s="102">
        <v>102.3</v>
      </c>
      <c r="S51" s="102">
        <v>99.7</v>
      </c>
      <c r="T51" s="102">
        <v>100.9</v>
      </c>
      <c r="U51" s="94"/>
    </row>
    <row r="52" spans="1:25" s="119" customFormat="1" ht="38.25" x14ac:dyDescent="0.2">
      <c r="A52" s="42" t="s">
        <v>63</v>
      </c>
      <c r="B52" s="136" t="s">
        <v>36</v>
      </c>
      <c r="C52" s="62"/>
      <c r="D52" s="89"/>
      <c r="E52" s="89"/>
      <c r="F52" s="89"/>
      <c r="G52" s="90"/>
      <c r="H52" s="65"/>
      <c r="I52" s="65"/>
      <c r="J52" s="65"/>
      <c r="K52" s="65"/>
      <c r="L52" s="91">
        <v>123.08688224346359</v>
      </c>
      <c r="M52" s="97">
        <v>110.25198905432711</v>
      </c>
      <c r="N52" s="97">
        <f>N49/M49/N51*10000</f>
        <v>99.398420651521775</v>
      </c>
      <c r="O52" s="102">
        <v>103.9</v>
      </c>
      <c r="P52" s="102">
        <v>104</v>
      </c>
      <c r="Q52" s="102">
        <v>102.5</v>
      </c>
      <c r="R52" s="102">
        <v>104</v>
      </c>
      <c r="S52" s="102">
        <v>103</v>
      </c>
      <c r="T52" s="102">
        <v>105</v>
      </c>
      <c r="U52" s="94"/>
    </row>
    <row r="53" spans="1:25" s="94" customFormat="1" ht="14.25" x14ac:dyDescent="0.2">
      <c r="A53" s="138" t="s">
        <v>65</v>
      </c>
      <c r="B53" s="136"/>
      <c r="C53" s="62"/>
      <c r="D53" s="89"/>
      <c r="E53" s="89"/>
      <c r="F53" s="89"/>
      <c r="G53" s="90"/>
      <c r="H53" s="65"/>
      <c r="I53" s="65"/>
      <c r="J53" s="65"/>
      <c r="K53" s="65"/>
      <c r="L53" s="91"/>
      <c r="M53" s="107"/>
      <c r="N53" s="107"/>
      <c r="O53" s="107"/>
      <c r="P53" s="107"/>
      <c r="Q53" s="107"/>
      <c r="R53" s="107"/>
      <c r="S53" s="107"/>
      <c r="T53" s="107"/>
    </row>
    <row r="54" spans="1:25" s="94" customFormat="1" ht="38.25" x14ac:dyDescent="0.2">
      <c r="A54" s="42" t="s">
        <v>66</v>
      </c>
      <c r="B54" s="43" t="s">
        <v>67</v>
      </c>
      <c r="C54" s="62">
        <v>1</v>
      </c>
      <c r="D54" s="89"/>
      <c r="E54" s="89"/>
      <c r="F54" s="89"/>
      <c r="G54" s="90" t="s">
        <v>17</v>
      </c>
      <c r="H54" s="65"/>
      <c r="I54" s="65"/>
      <c r="J54" s="65"/>
      <c r="K54" s="65"/>
      <c r="L54" s="91">
        <v>43.42</v>
      </c>
      <c r="M54" s="109">
        <v>44.5</v>
      </c>
      <c r="N54" s="109">
        <v>46</v>
      </c>
      <c r="O54" s="109">
        <v>45.6</v>
      </c>
      <c r="P54" s="109">
        <v>47.9</v>
      </c>
      <c r="Q54" s="109">
        <v>45.7</v>
      </c>
      <c r="R54" s="109">
        <v>48.54</v>
      </c>
      <c r="S54" s="109">
        <v>45.8</v>
      </c>
      <c r="T54" s="109">
        <v>48.72</v>
      </c>
      <c r="U54" s="139"/>
    </row>
    <row r="55" spans="1:25" s="94" customFormat="1" ht="25.5" x14ac:dyDescent="0.2">
      <c r="A55" s="42" t="s">
        <v>68</v>
      </c>
      <c r="B55" s="43" t="s">
        <v>18</v>
      </c>
      <c r="C55" s="62">
        <v>1</v>
      </c>
      <c r="D55" s="89"/>
      <c r="E55" s="89"/>
      <c r="F55" s="89"/>
      <c r="G55" s="90" t="s">
        <v>19</v>
      </c>
      <c r="H55" s="65"/>
      <c r="I55" s="65"/>
      <c r="J55" s="65"/>
      <c r="K55" s="65"/>
      <c r="L55" s="91">
        <v>97.1</v>
      </c>
      <c r="M55" s="112">
        <v>105.5</v>
      </c>
      <c r="N55" s="112">
        <v>105.5</v>
      </c>
      <c r="O55" s="98">
        <f t="shared" ref="O55:T55" si="13">O54/N54*100</f>
        <v>99.130434782608702</v>
      </c>
      <c r="P55" s="98">
        <f t="shared" si="13"/>
        <v>105.04385964912279</v>
      </c>
      <c r="Q55" s="98">
        <f t="shared" si="13"/>
        <v>95.407098121085596</v>
      </c>
      <c r="R55" s="98">
        <f t="shared" si="13"/>
        <v>106.21444201312909</v>
      </c>
      <c r="S55" s="98">
        <f t="shared" si="13"/>
        <v>94.355170992995468</v>
      </c>
      <c r="T55" s="98">
        <f t="shared" si="13"/>
        <v>106.3755458515284</v>
      </c>
      <c r="U55" s="95"/>
    </row>
    <row r="56" spans="1:25" s="94" customFormat="1" ht="25.5" x14ac:dyDescent="0.2">
      <c r="A56" s="42" t="s">
        <v>69</v>
      </c>
      <c r="B56" s="43" t="s">
        <v>18</v>
      </c>
      <c r="C56" s="62">
        <v>1</v>
      </c>
      <c r="D56" s="89"/>
      <c r="E56" s="89"/>
      <c r="F56" s="89"/>
      <c r="G56" s="90" t="s">
        <v>38</v>
      </c>
      <c r="H56" s="65"/>
      <c r="I56" s="65"/>
      <c r="J56" s="65"/>
      <c r="K56" s="65"/>
      <c r="L56" s="91">
        <v>103.6</v>
      </c>
      <c r="M56" s="102">
        <v>101.5</v>
      </c>
      <c r="N56" s="102">
        <v>101.5</v>
      </c>
      <c r="O56" s="102">
        <v>107.9</v>
      </c>
      <c r="P56" s="102">
        <v>107.7</v>
      </c>
      <c r="Q56" s="102">
        <v>103.7</v>
      </c>
      <c r="R56" s="102">
        <v>103.2</v>
      </c>
      <c r="S56" s="102">
        <v>105.1</v>
      </c>
      <c r="T56" s="102">
        <v>104.6</v>
      </c>
      <c r="U56" s="95"/>
    </row>
    <row r="57" spans="1:25" s="94" customFormat="1" ht="12.75" x14ac:dyDescent="0.2">
      <c r="A57" s="140" t="s">
        <v>70</v>
      </c>
      <c r="B57" s="43"/>
      <c r="C57" s="62"/>
      <c r="D57" s="89"/>
      <c r="E57" s="89"/>
      <c r="F57" s="89"/>
      <c r="G57" s="90"/>
      <c r="H57" s="65"/>
      <c r="I57" s="65"/>
      <c r="J57" s="65"/>
      <c r="K57" s="65"/>
      <c r="L57" s="91"/>
      <c r="M57" s="109"/>
      <c r="N57" s="109"/>
      <c r="O57" s="109"/>
      <c r="P57" s="109"/>
      <c r="Q57" s="109"/>
      <c r="R57" s="109"/>
      <c r="S57" s="109"/>
      <c r="T57" s="109"/>
      <c r="U57" s="141"/>
      <c r="V57" s="95"/>
    </row>
    <row r="58" spans="1:25" s="94" customFormat="1" ht="25.5" x14ac:dyDescent="0.2">
      <c r="A58" s="88" t="s">
        <v>71</v>
      </c>
      <c r="B58" s="43" t="s">
        <v>67</v>
      </c>
      <c r="C58" s="62">
        <v>1</v>
      </c>
      <c r="D58" s="89"/>
      <c r="E58" s="89"/>
      <c r="F58" s="89"/>
      <c r="G58" s="90" t="s">
        <v>17</v>
      </c>
      <c r="H58" s="65"/>
      <c r="I58" s="65"/>
      <c r="J58" s="65"/>
      <c r="K58" s="65"/>
      <c r="L58" s="91">
        <v>25.16</v>
      </c>
      <c r="M58" s="109">
        <v>25</v>
      </c>
      <c r="N58" s="109">
        <v>22</v>
      </c>
      <c r="O58" s="109">
        <f>N58*O59*O60/10000</f>
        <v>24.719200000000001</v>
      </c>
      <c r="P58" s="109">
        <f>N58*P59/P60</f>
        <v>22.991371045062319</v>
      </c>
      <c r="Q58" s="109">
        <f>O58*Q59/Q60</f>
        <v>24.861264367816091</v>
      </c>
      <c r="R58" s="109">
        <f>P58*R59/R60</f>
        <v>23.684016819986454</v>
      </c>
      <c r="S58" s="109">
        <f>Q58*S59/S60</f>
        <v>25.02892222000753</v>
      </c>
      <c r="T58" s="109">
        <f>R58*T59/T60</f>
        <v>24.709702587781141</v>
      </c>
      <c r="V58" s="95"/>
    </row>
    <row r="59" spans="1:25" s="94" customFormat="1" ht="25.5" x14ac:dyDescent="0.2">
      <c r="A59" s="88" t="s">
        <v>72</v>
      </c>
      <c r="B59" s="43" t="s">
        <v>18</v>
      </c>
      <c r="C59" s="62">
        <v>1</v>
      </c>
      <c r="D59" s="89"/>
      <c r="E59" s="89"/>
      <c r="F59" s="89"/>
      <c r="G59" s="90" t="s">
        <v>19</v>
      </c>
      <c r="H59" s="65"/>
      <c r="I59" s="65"/>
      <c r="J59" s="65"/>
      <c r="K59" s="65"/>
      <c r="L59" s="91">
        <v>103</v>
      </c>
      <c r="M59" s="108">
        <v>96.7</v>
      </c>
      <c r="N59" s="108">
        <v>95</v>
      </c>
      <c r="O59" s="108">
        <v>106</v>
      </c>
      <c r="P59" s="108">
        <v>109</v>
      </c>
      <c r="Q59" s="108">
        <v>105</v>
      </c>
      <c r="R59" s="108">
        <v>106</v>
      </c>
      <c r="S59" s="108">
        <v>104.5</v>
      </c>
      <c r="T59" s="108">
        <v>106</v>
      </c>
    </row>
    <row r="60" spans="1:25" s="94" customFormat="1" ht="25.5" x14ac:dyDescent="0.2">
      <c r="A60" s="88" t="s">
        <v>73</v>
      </c>
      <c r="B60" s="43" t="s">
        <v>18</v>
      </c>
      <c r="C60" s="62">
        <v>1</v>
      </c>
      <c r="D60" s="89"/>
      <c r="E60" s="89"/>
      <c r="F60" s="89"/>
      <c r="G60" s="90" t="s">
        <v>38</v>
      </c>
      <c r="H60" s="65"/>
      <c r="I60" s="65"/>
      <c r="J60" s="65"/>
      <c r="K60" s="65"/>
      <c r="L60" s="91">
        <v>95</v>
      </c>
      <c r="M60" s="102">
        <v>111.2</v>
      </c>
      <c r="N60" s="102">
        <v>108</v>
      </c>
      <c r="O60" s="102">
        <v>106</v>
      </c>
      <c r="P60" s="102">
        <v>104.3</v>
      </c>
      <c r="Q60" s="102">
        <v>104.4</v>
      </c>
      <c r="R60" s="102">
        <v>102.9</v>
      </c>
      <c r="S60" s="102">
        <v>103.8</v>
      </c>
      <c r="T60" s="107">
        <v>101.6</v>
      </c>
      <c r="V60" s="95"/>
      <c r="W60" s="95"/>
      <c r="X60" s="95"/>
      <c r="Y60" s="95"/>
    </row>
    <row r="61" spans="1:25" s="94" customFormat="1" ht="25.5" x14ac:dyDescent="0.2">
      <c r="A61" s="88" t="s">
        <v>74</v>
      </c>
      <c r="B61" s="43" t="s">
        <v>67</v>
      </c>
      <c r="C61" s="62">
        <v>1</v>
      </c>
      <c r="D61" s="89"/>
      <c r="E61" s="89"/>
      <c r="F61" s="89"/>
      <c r="G61" s="90" t="s">
        <v>17</v>
      </c>
      <c r="H61" s="65"/>
      <c r="I61" s="65"/>
      <c r="J61" s="65"/>
      <c r="K61" s="65"/>
      <c r="L61" s="91">
        <v>16.7</v>
      </c>
      <c r="M61" s="109">
        <v>19.5</v>
      </c>
      <c r="N61" s="109">
        <v>24</v>
      </c>
      <c r="O61" s="109">
        <f>N61*O62*O63/10000</f>
        <v>25.649159999999998</v>
      </c>
      <c r="P61" s="109">
        <f>N61*P62/P63</f>
        <v>23.09004739336493</v>
      </c>
      <c r="Q61" s="109">
        <f>O61*Q62/Q63</f>
        <v>24.747907464387463</v>
      </c>
      <c r="R61" s="109">
        <f>P61*R62/R63</f>
        <v>22.538709107945518</v>
      </c>
      <c r="S61" s="109">
        <f>Q61*S62/S63</f>
        <v>24.177898079411165</v>
      </c>
      <c r="T61" s="109">
        <f>R61*T62/T63</f>
        <v>22.127734565670117</v>
      </c>
      <c r="V61" s="95"/>
      <c r="W61" s="95"/>
      <c r="X61" s="95"/>
      <c r="Y61" s="95"/>
    </row>
    <row r="62" spans="1:25" s="94" customFormat="1" ht="25.5" x14ac:dyDescent="0.2">
      <c r="A62" s="88" t="s">
        <v>75</v>
      </c>
      <c r="B62" s="43" t="s">
        <v>18</v>
      </c>
      <c r="C62" s="62">
        <v>1</v>
      </c>
      <c r="D62" s="89"/>
      <c r="E62" s="89"/>
      <c r="F62" s="89"/>
      <c r="G62" s="90" t="s">
        <v>19</v>
      </c>
      <c r="H62" s="65"/>
      <c r="I62" s="65"/>
      <c r="J62" s="65"/>
      <c r="K62" s="65"/>
      <c r="L62" s="91">
        <v>101.6</v>
      </c>
      <c r="M62" s="108">
        <v>103</v>
      </c>
      <c r="N62" s="108">
        <v>122.3</v>
      </c>
      <c r="O62" s="108">
        <v>101.3</v>
      </c>
      <c r="P62" s="108">
        <v>101.5</v>
      </c>
      <c r="Q62" s="108">
        <v>101.6</v>
      </c>
      <c r="R62" s="108">
        <v>102.2</v>
      </c>
      <c r="S62" s="108">
        <v>101.8</v>
      </c>
      <c r="T62" s="108">
        <v>102.3</v>
      </c>
      <c r="V62" s="95"/>
      <c r="W62" s="95"/>
      <c r="X62" s="95"/>
      <c r="Y62" s="95"/>
    </row>
    <row r="63" spans="1:25" s="94" customFormat="1" ht="25.5" x14ac:dyDescent="0.2">
      <c r="A63" s="88" t="s">
        <v>76</v>
      </c>
      <c r="B63" s="43" t="s">
        <v>18</v>
      </c>
      <c r="C63" s="62">
        <v>1</v>
      </c>
      <c r="D63" s="89"/>
      <c r="E63" s="89"/>
      <c r="F63" s="89"/>
      <c r="G63" s="90" t="s">
        <v>38</v>
      </c>
      <c r="H63" s="65"/>
      <c r="I63" s="65"/>
      <c r="J63" s="65"/>
      <c r="K63" s="65"/>
      <c r="L63" s="91">
        <v>111.2</v>
      </c>
      <c r="M63" s="102">
        <v>108.8</v>
      </c>
      <c r="N63" s="102">
        <v>100.7</v>
      </c>
      <c r="O63" s="102">
        <v>105.5</v>
      </c>
      <c r="P63" s="102">
        <v>105.5</v>
      </c>
      <c r="Q63" s="102">
        <v>105.3</v>
      </c>
      <c r="R63" s="102">
        <v>104.7</v>
      </c>
      <c r="S63" s="102">
        <v>104.2</v>
      </c>
      <c r="T63" s="107">
        <v>104.2</v>
      </c>
      <c r="V63" s="95"/>
      <c r="W63" s="95"/>
      <c r="X63" s="95"/>
      <c r="Y63" s="95"/>
    </row>
    <row r="64" spans="1:25" s="20" customFormat="1" ht="25.5" x14ac:dyDescent="0.2">
      <c r="A64" s="142" t="s">
        <v>77</v>
      </c>
      <c r="B64" s="143"/>
      <c r="C64" s="70"/>
      <c r="D64" s="81"/>
      <c r="E64" s="81"/>
      <c r="F64" s="81"/>
      <c r="G64" s="84"/>
      <c r="H64" s="73"/>
      <c r="I64" s="73"/>
      <c r="J64" s="73"/>
      <c r="K64" s="73"/>
      <c r="L64" s="144"/>
      <c r="M64" s="109"/>
      <c r="N64" s="109"/>
      <c r="O64" s="109"/>
      <c r="P64" s="109"/>
      <c r="Q64" s="109"/>
      <c r="R64" s="109"/>
      <c r="S64" s="109"/>
      <c r="T64" s="109"/>
      <c r="V64" s="9"/>
      <c r="W64" s="9"/>
      <c r="X64" s="9"/>
      <c r="Y64" s="9"/>
    </row>
    <row r="65" spans="1:25" s="20" customFormat="1" ht="12.75" x14ac:dyDescent="0.2">
      <c r="A65" s="145" t="s">
        <v>78</v>
      </c>
      <c r="B65" s="146" t="s">
        <v>79</v>
      </c>
      <c r="C65" s="70"/>
      <c r="D65" s="81"/>
      <c r="E65" s="81"/>
      <c r="F65" s="81"/>
      <c r="G65" s="84"/>
      <c r="H65" s="73"/>
      <c r="I65" s="73"/>
      <c r="J65" s="73"/>
      <c r="K65" s="73"/>
      <c r="L65" s="144"/>
      <c r="M65" s="109"/>
      <c r="N65" s="109"/>
      <c r="O65" s="109"/>
      <c r="P65" s="109"/>
      <c r="Q65" s="109"/>
      <c r="R65" s="109"/>
      <c r="S65" s="109"/>
      <c r="T65" s="109"/>
      <c r="V65" s="9"/>
      <c r="W65" s="9"/>
      <c r="X65" s="9"/>
      <c r="Y65" s="9"/>
    </row>
    <row r="66" spans="1:25" s="20" customFormat="1" ht="12.75" x14ac:dyDescent="0.2">
      <c r="A66" s="145" t="s">
        <v>80</v>
      </c>
      <c r="B66" s="146" t="s">
        <v>79</v>
      </c>
      <c r="C66" s="70"/>
      <c r="D66" s="81"/>
      <c r="E66" s="81"/>
      <c r="F66" s="81"/>
      <c r="G66" s="84"/>
      <c r="H66" s="73"/>
      <c r="I66" s="73"/>
      <c r="J66" s="73"/>
      <c r="K66" s="73"/>
      <c r="L66" s="144"/>
      <c r="M66" s="109"/>
      <c r="N66" s="109"/>
      <c r="O66" s="109"/>
      <c r="P66" s="109"/>
      <c r="Q66" s="109"/>
      <c r="R66" s="109"/>
      <c r="S66" s="109"/>
      <c r="T66" s="109"/>
      <c r="V66" s="9"/>
      <c r="W66" s="9"/>
      <c r="X66" s="9"/>
      <c r="Y66" s="9"/>
    </row>
    <row r="67" spans="1:25" s="20" customFormat="1" ht="22.5" x14ac:dyDescent="0.2">
      <c r="A67" s="145" t="s">
        <v>81</v>
      </c>
      <c r="B67" s="146" t="s">
        <v>79</v>
      </c>
      <c r="C67" s="70"/>
      <c r="D67" s="81"/>
      <c r="E67" s="81"/>
      <c r="F67" s="81"/>
      <c r="G67" s="84"/>
      <c r="H67" s="73"/>
      <c r="I67" s="73"/>
      <c r="J67" s="73"/>
      <c r="K67" s="73"/>
      <c r="L67" s="144"/>
      <c r="M67" s="109"/>
      <c r="N67" s="109"/>
      <c r="O67" s="109"/>
      <c r="P67" s="109"/>
      <c r="Q67" s="109"/>
      <c r="R67" s="109"/>
      <c r="S67" s="109"/>
      <c r="T67" s="109"/>
      <c r="V67" s="9"/>
      <c r="W67" s="9"/>
      <c r="X67" s="9"/>
      <c r="Y67" s="9"/>
    </row>
    <row r="68" spans="1:25" s="20" customFormat="1" ht="12.75" x14ac:dyDescent="0.2">
      <c r="A68" s="145" t="s">
        <v>82</v>
      </c>
      <c r="B68" s="146" t="s">
        <v>79</v>
      </c>
      <c r="C68" s="70"/>
      <c r="D68" s="81"/>
      <c r="E68" s="81"/>
      <c r="F68" s="81"/>
      <c r="G68" s="84"/>
      <c r="H68" s="73"/>
      <c r="I68" s="73"/>
      <c r="J68" s="73"/>
      <c r="K68" s="73"/>
      <c r="L68" s="144"/>
      <c r="M68" s="109"/>
      <c r="N68" s="109"/>
      <c r="O68" s="109"/>
      <c r="P68" s="109"/>
      <c r="Q68" s="109"/>
      <c r="R68" s="109"/>
      <c r="S68" s="109"/>
      <c r="T68" s="109"/>
      <c r="V68" s="9"/>
      <c r="W68" s="9"/>
      <c r="X68" s="9"/>
      <c r="Y68" s="9"/>
    </row>
    <row r="69" spans="1:25" s="20" customFormat="1" ht="12.75" x14ac:dyDescent="0.2">
      <c r="A69" s="145" t="s">
        <v>83</v>
      </c>
      <c r="B69" s="146" t="s">
        <v>79</v>
      </c>
      <c r="C69" s="70"/>
      <c r="D69" s="81"/>
      <c r="E69" s="81"/>
      <c r="F69" s="81"/>
      <c r="G69" s="84"/>
      <c r="H69" s="73"/>
      <c r="I69" s="73"/>
      <c r="J69" s="73"/>
      <c r="K69" s="73"/>
      <c r="L69" s="144">
        <v>17.3</v>
      </c>
      <c r="M69" s="109">
        <v>18</v>
      </c>
      <c r="N69" s="109">
        <v>18</v>
      </c>
      <c r="O69" s="109">
        <v>19</v>
      </c>
      <c r="P69" s="109">
        <v>20</v>
      </c>
      <c r="Q69" s="109">
        <v>20</v>
      </c>
      <c r="R69" s="109">
        <v>21</v>
      </c>
      <c r="S69" s="109">
        <v>21</v>
      </c>
      <c r="T69" s="109">
        <v>22</v>
      </c>
      <c r="V69" s="9"/>
      <c r="W69" s="9"/>
      <c r="X69" s="9"/>
      <c r="Y69" s="9"/>
    </row>
    <row r="70" spans="1:25" s="20" customFormat="1" ht="12.75" x14ac:dyDescent="0.2">
      <c r="A70" s="145" t="s">
        <v>84</v>
      </c>
      <c r="B70" s="146" t="s">
        <v>79</v>
      </c>
      <c r="C70" s="70"/>
      <c r="D70" s="81"/>
      <c r="E70" s="81"/>
      <c r="F70" s="81"/>
      <c r="G70" s="84"/>
      <c r="H70" s="73"/>
      <c r="I70" s="73"/>
      <c r="J70" s="73"/>
      <c r="K70" s="73"/>
      <c r="L70" s="144">
        <v>6.2</v>
      </c>
      <c r="M70" s="147">
        <v>6</v>
      </c>
      <c r="N70" s="109">
        <v>6</v>
      </c>
      <c r="O70" s="109">
        <v>6.5</v>
      </c>
      <c r="P70" s="109">
        <v>7</v>
      </c>
      <c r="Q70" s="109">
        <v>7</v>
      </c>
      <c r="R70" s="109">
        <v>8</v>
      </c>
      <c r="S70" s="109">
        <v>8</v>
      </c>
      <c r="T70" s="109">
        <v>9</v>
      </c>
      <c r="V70" s="9"/>
      <c r="W70" s="9"/>
      <c r="X70" s="9"/>
      <c r="Y70" s="9"/>
    </row>
    <row r="71" spans="1:25" s="20" customFormat="1" ht="12.75" x14ac:dyDescent="0.2">
      <c r="A71" s="145" t="s">
        <v>85</v>
      </c>
      <c r="B71" s="146" t="s">
        <v>79</v>
      </c>
      <c r="C71" s="70"/>
      <c r="D71" s="81"/>
      <c r="E71" s="81"/>
      <c r="F71" s="81"/>
      <c r="G71" s="84"/>
      <c r="H71" s="73"/>
      <c r="I71" s="73"/>
      <c r="J71" s="73"/>
      <c r="K71" s="73"/>
      <c r="L71" s="144">
        <v>0.12</v>
      </c>
      <c r="M71" s="109">
        <v>0.14000000000000001</v>
      </c>
      <c r="N71" s="109">
        <v>0.16</v>
      </c>
      <c r="O71" s="109">
        <v>0.16</v>
      </c>
      <c r="P71" s="109">
        <v>0.17</v>
      </c>
      <c r="Q71" s="109">
        <v>0.16</v>
      </c>
      <c r="R71" s="109">
        <v>0.17</v>
      </c>
      <c r="S71" s="109">
        <v>0.17</v>
      </c>
      <c r="T71" s="109">
        <v>0.18</v>
      </c>
      <c r="V71" s="9"/>
      <c r="W71" s="9"/>
      <c r="X71" s="9"/>
      <c r="Y71" s="9"/>
    </row>
    <row r="72" spans="1:25" s="20" customFormat="1" ht="12.75" x14ac:dyDescent="0.2">
      <c r="A72" s="145" t="s">
        <v>86</v>
      </c>
      <c r="B72" s="146" t="s">
        <v>79</v>
      </c>
      <c r="C72" s="70"/>
      <c r="D72" s="81"/>
      <c r="E72" s="81"/>
      <c r="F72" s="81"/>
      <c r="G72" s="84"/>
      <c r="H72" s="73"/>
      <c r="I72" s="73"/>
      <c r="J72" s="73"/>
      <c r="K72" s="73"/>
      <c r="L72" s="144">
        <v>0.45</v>
      </c>
      <c r="M72" s="109">
        <v>0.5</v>
      </c>
      <c r="N72" s="109">
        <v>0.5</v>
      </c>
      <c r="O72" s="109">
        <v>0.5</v>
      </c>
      <c r="P72" s="109">
        <v>0.6</v>
      </c>
      <c r="Q72" s="109">
        <v>0.6</v>
      </c>
      <c r="R72" s="109">
        <v>0.6</v>
      </c>
      <c r="S72" s="109">
        <v>0.6</v>
      </c>
      <c r="T72" s="109">
        <v>0.6</v>
      </c>
      <c r="V72" s="9"/>
      <c r="W72" s="9"/>
      <c r="X72" s="9"/>
      <c r="Y72" s="9"/>
    </row>
    <row r="73" spans="1:25" s="20" customFormat="1" ht="12.75" x14ac:dyDescent="0.2">
      <c r="A73" s="145" t="s">
        <v>87</v>
      </c>
      <c r="B73" s="146" t="s">
        <v>88</v>
      </c>
      <c r="C73" s="70"/>
      <c r="D73" s="81"/>
      <c r="E73" s="81"/>
      <c r="F73" s="81"/>
      <c r="G73" s="84"/>
      <c r="H73" s="73"/>
      <c r="I73" s="73"/>
      <c r="J73" s="73"/>
      <c r="K73" s="73"/>
      <c r="L73" s="144">
        <v>0.28000000000000003</v>
      </c>
      <c r="M73" s="109">
        <v>0.23</v>
      </c>
      <c r="N73" s="109">
        <v>0.23</v>
      </c>
      <c r="O73" s="109">
        <v>0.23</v>
      </c>
      <c r="P73" s="109">
        <v>0.24</v>
      </c>
      <c r="Q73" s="109">
        <v>0.24</v>
      </c>
      <c r="R73" s="109">
        <v>0.25</v>
      </c>
      <c r="S73" s="109">
        <v>0.25</v>
      </c>
      <c r="T73" s="109">
        <v>0.26</v>
      </c>
      <c r="V73" s="9"/>
      <c r="W73" s="9"/>
      <c r="X73" s="9"/>
      <c r="Y73" s="9"/>
    </row>
    <row r="74" spans="1:25" s="20" customFormat="1" ht="12.75" x14ac:dyDescent="0.2">
      <c r="A74" s="145" t="s">
        <v>89</v>
      </c>
      <c r="B74" s="146" t="s">
        <v>90</v>
      </c>
      <c r="C74" s="70"/>
      <c r="D74" s="81"/>
      <c r="E74" s="81"/>
      <c r="F74" s="81"/>
      <c r="G74" s="84"/>
      <c r="H74" s="73"/>
      <c r="I74" s="73"/>
      <c r="J74" s="73"/>
      <c r="K74" s="73"/>
      <c r="L74" s="144">
        <v>1.2E-2</v>
      </c>
      <c r="M74" s="148">
        <v>0.01</v>
      </c>
      <c r="N74" s="148">
        <v>9.1999999999999998E-2</v>
      </c>
      <c r="O74" s="148">
        <v>1.2E-2</v>
      </c>
      <c r="P74" s="148">
        <v>1.2999999999999999E-2</v>
      </c>
      <c r="Q74" s="148">
        <v>1.2999999999999999E-2</v>
      </c>
      <c r="R74" s="148">
        <v>1.4E-2</v>
      </c>
      <c r="S74" s="148">
        <v>1.4E-2</v>
      </c>
      <c r="T74" s="148">
        <v>1.4999999999999999E-2</v>
      </c>
      <c r="V74" s="9"/>
      <c r="W74" s="9"/>
      <c r="X74" s="9"/>
      <c r="Y74" s="9"/>
    </row>
    <row r="75" spans="1:25" s="20" customFormat="1" ht="12.75" x14ac:dyDescent="0.2">
      <c r="A75" s="145" t="s">
        <v>91</v>
      </c>
      <c r="B75" s="146" t="s">
        <v>92</v>
      </c>
      <c r="C75" s="70"/>
      <c r="D75" s="81"/>
      <c r="E75" s="81"/>
      <c r="F75" s="81"/>
      <c r="G75" s="84"/>
      <c r="H75" s="73"/>
      <c r="I75" s="73"/>
      <c r="J75" s="73"/>
      <c r="K75" s="73"/>
      <c r="L75" s="144"/>
      <c r="M75" s="109"/>
      <c r="N75" s="109"/>
      <c r="O75" s="109"/>
      <c r="P75" s="109"/>
      <c r="Q75" s="109"/>
      <c r="R75" s="109"/>
      <c r="S75" s="109"/>
      <c r="T75" s="109"/>
      <c r="V75" s="9"/>
      <c r="W75" s="9"/>
      <c r="X75" s="9"/>
      <c r="Y75" s="9"/>
    </row>
    <row r="76" spans="1:25" s="20" customFormat="1" ht="12.75" x14ac:dyDescent="0.2">
      <c r="A76" s="145" t="s">
        <v>93</v>
      </c>
      <c r="B76" s="146" t="s">
        <v>79</v>
      </c>
      <c r="C76" s="70"/>
      <c r="D76" s="81"/>
      <c r="E76" s="81"/>
      <c r="F76" s="81"/>
      <c r="G76" s="84"/>
      <c r="H76" s="73"/>
      <c r="I76" s="73"/>
      <c r="J76" s="73"/>
      <c r="K76" s="73"/>
      <c r="L76" s="144"/>
      <c r="M76" s="109"/>
      <c r="N76" s="109"/>
      <c r="O76" s="109"/>
      <c r="P76" s="109"/>
      <c r="Q76" s="109"/>
      <c r="R76" s="109"/>
      <c r="S76" s="109"/>
      <c r="T76" s="109"/>
      <c r="V76" s="9"/>
      <c r="W76" s="9"/>
      <c r="X76" s="9"/>
      <c r="Y76" s="9"/>
    </row>
    <row r="77" spans="1:25" s="20" customFormat="1" ht="12.75" x14ac:dyDescent="0.2">
      <c r="A77" s="145" t="s">
        <v>94</v>
      </c>
      <c r="B77" s="146" t="s">
        <v>95</v>
      </c>
      <c r="C77" s="70"/>
      <c r="D77" s="81"/>
      <c r="E77" s="81"/>
      <c r="F77" s="81"/>
      <c r="G77" s="84"/>
      <c r="H77" s="73"/>
      <c r="I77" s="73"/>
      <c r="J77" s="73"/>
      <c r="K77" s="73"/>
      <c r="L77" s="144"/>
      <c r="M77" s="109"/>
      <c r="N77" s="109"/>
      <c r="O77" s="109"/>
      <c r="P77" s="109"/>
      <c r="Q77" s="109"/>
      <c r="R77" s="109"/>
      <c r="S77" s="109"/>
      <c r="T77" s="109"/>
      <c r="V77" s="9"/>
      <c r="W77" s="9"/>
      <c r="X77" s="9"/>
      <c r="Y77" s="9"/>
    </row>
    <row r="78" spans="1:25" s="20" customFormat="1" ht="22.5" x14ac:dyDescent="0.2">
      <c r="A78" s="145" t="s">
        <v>96</v>
      </c>
      <c r="B78" s="146" t="s">
        <v>79</v>
      </c>
      <c r="C78" s="70"/>
      <c r="D78" s="81"/>
      <c r="E78" s="81"/>
      <c r="F78" s="81"/>
      <c r="G78" s="84"/>
      <c r="H78" s="73"/>
      <c r="I78" s="73"/>
      <c r="J78" s="73"/>
      <c r="K78" s="73"/>
      <c r="L78" s="144">
        <v>7.0000000000000007E-2</v>
      </c>
      <c r="M78" s="109">
        <v>7.0000000000000007E-2</v>
      </c>
      <c r="N78" s="109">
        <v>7.0000000000000007E-2</v>
      </c>
      <c r="O78" s="109">
        <v>7.0000000000000007E-2</v>
      </c>
      <c r="P78" s="109">
        <v>0.08</v>
      </c>
      <c r="Q78" s="109">
        <v>0.08</v>
      </c>
      <c r="R78" s="109">
        <v>0.08</v>
      </c>
      <c r="S78" s="109">
        <v>0.09</v>
      </c>
      <c r="T78" s="109">
        <v>0.1</v>
      </c>
      <c r="V78" s="9"/>
      <c r="W78" s="9"/>
      <c r="X78" s="9"/>
      <c r="Y78" s="9"/>
    </row>
    <row r="79" spans="1:25" s="20" customFormat="1" ht="22.5" x14ac:dyDescent="0.2">
      <c r="A79" s="145" t="s">
        <v>97</v>
      </c>
      <c r="B79" s="146" t="s">
        <v>79</v>
      </c>
      <c r="C79" s="70"/>
      <c r="D79" s="81"/>
      <c r="E79" s="81"/>
      <c r="F79" s="81"/>
      <c r="G79" s="84"/>
      <c r="H79" s="73"/>
      <c r="I79" s="73"/>
      <c r="J79" s="73"/>
      <c r="K79" s="73"/>
      <c r="L79" s="144"/>
      <c r="M79" s="109"/>
      <c r="N79" s="109"/>
      <c r="O79" s="109"/>
      <c r="P79" s="109"/>
      <c r="Q79" s="109"/>
      <c r="R79" s="109"/>
      <c r="S79" s="109"/>
      <c r="T79" s="109"/>
      <c r="V79" s="9"/>
      <c r="W79" s="9"/>
      <c r="X79" s="9"/>
      <c r="Y79" s="9"/>
    </row>
    <row r="80" spans="1:25" s="20" customFormat="1" ht="12.75" x14ac:dyDescent="0.2">
      <c r="A80" s="145" t="s">
        <v>98</v>
      </c>
      <c r="B80" s="146" t="s">
        <v>79</v>
      </c>
      <c r="C80" s="70"/>
      <c r="D80" s="81"/>
      <c r="E80" s="81"/>
      <c r="F80" s="81"/>
      <c r="G80" s="84"/>
      <c r="H80" s="73"/>
      <c r="I80" s="73"/>
      <c r="J80" s="73"/>
      <c r="K80" s="73"/>
      <c r="L80" s="144"/>
      <c r="M80" s="109"/>
      <c r="N80" s="109"/>
      <c r="O80" s="109"/>
      <c r="P80" s="109"/>
      <c r="Q80" s="109"/>
      <c r="R80" s="109"/>
      <c r="S80" s="109"/>
      <c r="T80" s="109"/>
      <c r="V80" s="9"/>
      <c r="W80" s="9"/>
      <c r="X80" s="9"/>
      <c r="Y80" s="9"/>
    </row>
    <row r="81" spans="1:25" s="20" customFormat="1" ht="22.5" x14ac:dyDescent="0.2">
      <c r="A81" s="145" t="s">
        <v>99</v>
      </c>
      <c r="B81" s="146" t="s">
        <v>79</v>
      </c>
      <c r="C81" s="70"/>
      <c r="D81" s="81"/>
      <c r="E81" s="81"/>
      <c r="F81" s="81"/>
      <c r="G81" s="84"/>
      <c r="H81" s="73"/>
      <c r="I81" s="73"/>
      <c r="J81" s="73"/>
      <c r="K81" s="73"/>
      <c r="L81" s="144"/>
      <c r="M81" s="109"/>
      <c r="N81" s="109"/>
      <c r="O81" s="109"/>
      <c r="P81" s="109"/>
      <c r="Q81" s="109"/>
      <c r="R81" s="109"/>
      <c r="S81" s="109"/>
      <c r="T81" s="109"/>
      <c r="V81" s="9"/>
      <c r="W81" s="9"/>
      <c r="X81" s="9"/>
      <c r="Y81" s="9"/>
    </row>
    <row r="82" spans="1:25" s="20" customFormat="1" ht="56.25" x14ac:dyDescent="0.2">
      <c r="A82" s="145" t="s">
        <v>100</v>
      </c>
      <c r="B82" s="146" t="s">
        <v>90</v>
      </c>
      <c r="C82" s="70"/>
      <c r="D82" s="81"/>
      <c r="E82" s="81"/>
      <c r="F82" s="81"/>
      <c r="G82" s="84"/>
      <c r="H82" s="73"/>
      <c r="I82" s="73"/>
      <c r="J82" s="73"/>
      <c r="K82" s="73"/>
      <c r="L82" s="144">
        <v>1.2E-2</v>
      </c>
      <c r="M82" s="148">
        <v>0.01</v>
      </c>
      <c r="N82" s="148">
        <v>5.5E-2</v>
      </c>
      <c r="O82" s="148">
        <v>1.2E-2</v>
      </c>
      <c r="P82" s="148">
        <v>1.2999999999999999E-2</v>
      </c>
      <c r="Q82" s="148">
        <v>1.2999999999999999E-2</v>
      </c>
      <c r="R82" s="148">
        <v>1.4E-2</v>
      </c>
      <c r="S82" s="148">
        <v>1.4E-2</v>
      </c>
      <c r="T82" s="148">
        <v>1.4999999999999999E-2</v>
      </c>
      <c r="V82" s="9"/>
      <c r="W82" s="9"/>
      <c r="X82" s="9"/>
      <c r="Y82" s="9"/>
    </row>
    <row r="83" spans="1:25" s="20" customFormat="1" ht="12.75" x14ac:dyDescent="0.2">
      <c r="A83" s="145" t="s">
        <v>101</v>
      </c>
      <c r="B83" s="146" t="s">
        <v>79</v>
      </c>
      <c r="C83" s="70"/>
      <c r="D83" s="81"/>
      <c r="E83" s="81"/>
      <c r="F83" s="81"/>
      <c r="G83" s="84"/>
      <c r="H83" s="73"/>
      <c r="I83" s="73"/>
      <c r="J83" s="73"/>
      <c r="K83" s="73"/>
      <c r="L83" s="73"/>
      <c r="M83" s="67"/>
      <c r="N83" s="67"/>
      <c r="O83" s="67"/>
      <c r="P83" s="67"/>
      <c r="Q83" s="67"/>
      <c r="R83" s="67"/>
      <c r="S83" s="67"/>
      <c r="T83" s="67"/>
      <c r="V83" s="9"/>
      <c r="W83" s="9"/>
      <c r="X83" s="9"/>
      <c r="Y83" s="9"/>
    </row>
    <row r="84" spans="1:25" s="20" customFormat="1" ht="12.75" x14ac:dyDescent="0.2">
      <c r="A84" s="145" t="s">
        <v>102</v>
      </c>
      <c r="B84" s="146" t="s">
        <v>92</v>
      </c>
      <c r="C84" s="70"/>
      <c r="D84" s="81"/>
      <c r="E84" s="81"/>
      <c r="F84" s="81"/>
      <c r="G84" s="84"/>
      <c r="H84" s="73"/>
      <c r="I84" s="73"/>
      <c r="J84" s="73"/>
      <c r="K84" s="73"/>
      <c r="L84" s="73"/>
      <c r="M84" s="67"/>
      <c r="N84" s="67"/>
      <c r="O84" s="67"/>
      <c r="P84" s="67"/>
      <c r="Q84" s="67"/>
      <c r="R84" s="67"/>
      <c r="S84" s="67"/>
      <c r="T84" s="67"/>
      <c r="V84" s="9"/>
      <c r="W84" s="9"/>
      <c r="X84" s="9"/>
      <c r="Y84" s="9"/>
    </row>
    <row r="85" spans="1:25" s="20" customFormat="1" ht="12.75" x14ac:dyDescent="0.2">
      <c r="A85" s="145" t="s">
        <v>103</v>
      </c>
      <c r="B85" s="146" t="s">
        <v>92</v>
      </c>
      <c r="C85" s="70"/>
      <c r="D85" s="81"/>
      <c r="E85" s="81"/>
      <c r="F85" s="81"/>
      <c r="G85" s="84"/>
      <c r="H85" s="73"/>
      <c r="I85" s="73"/>
      <c r="J85" s="73"/>
      <c r="K85" s="73"/>
      <c r="L85" s="73"/>
      <c r="M85" s="67"/>
      <c r="N85" s="67"/>
      <c r="O85" s="67"/>
      <c r="P85" s="67"/>
      <c r="Q85" s="67"/>
      <c r="R85" s="67"/>
      <c r="S85" s="67"/>
      <c r="T85" s="67"/>
      <c r="V85" s="9"/>
      <c r="W85" s="9"/>
      <c r="X85" s="9"/>
      <c r="Y85" s="9"/>
    </row>
    <row r="86" spans="1:25" s="20" customFormat="1" ht="12.75" x14ac:dyDescent="0.2">
      <c r="A86" s="145" t="s">
        <v>104</v>
      </c>
      <c r="B86" s="146" t="s">
        <v>79</v>
      </c>
      <c r="C86" s="70"/>
      <c r="D86" s="81"/>
      <c r="E86" s="81"/>
      <c r="F86" s="81"/>
      <c r="G86" s="84"/>
      <c r="H86" s="73"/>
      <c r="I86" s="73"/>
      <c r="J86" s="73"/>
      <c r="K86" s="73"/>
      <c r="L86" s="73"/>
      <c r="M86" s="67"/>
      <c r="N86" s="67"/>
      <c r="O86" s="67"/>
      <c r="P86" s="67"/>
      <c r="Q86" s="67"/>
      <c r="R86" s="67"/>
      <c r="S86" s="67"/>
      <c r="T86" s="67"/>
      <c r="V86" s="9"/>
      <c r="W86" s="9"/>
      <c r="X86" s="9"/>
      <c r="Y86" s="9"/>
    </row>
    <row r="87" spans="1:25" s="20" customFormat="1" ht="12.75" x14ac:dyDescent="0.2">
      <c r="A87" s="145" t="s">
        <v>105</v>
      </c>
      <c r="B87" s="146" t="s">
        <v>92</v>
      </c>
      <c r="C87" s="70"/>
      <c r="D87" s="81"/>
      <c r="E87" s="81"/>
      <c r="F87" s="81"/>
      <c r="G87" s="84"/>
      <c r="H87" s="73"/>
      <c r="I87" s="73"/>
      <c r="J87" s="73"/>
      <c r="K87" s="73"/>
      <c r="L87" s="73"/>
      <c r="M87" s="67"/>
      <c r="N87" s="67"/>
      <c r="O87" s="67"/>
      <c r="P87" s="67"/>
      <c r="Q87" s="67"/>
      <c r="R87" s="67"/>
      <c r="S87" s="67"/>
      <c r="T87" s="67"/>
      <c r="V87" s="9"/>
      <c r="W87" s="9"/>
      <c r="X87" s="9"/>
      <c r="Y87" s="9"/>
    </row>
    <row r="88" spans="1:25" s="20" customFormat="1" ht="22.5" x14ac:dyDescent="0.2">
      <c r="A88" s="145" t="s">
        <v>106</v>
      </c>
      <c r="B88" s="146" t="s">
        <v>107</v>
      </c>
      <c r="C88" s="70"/>
      <c r="D88" s="81"/>
      <c r="E88" s="81"/>
      <c r="F88" s="81"/>
      <c r="G88" s="84"/>
      <c r="H88" s="73"/>
      <c r="I88" s="73"/>
      <c r="J88" s="73"/>
      <c r="K88" s="73"/>
      <c r="L88" s="73"/>
      <c r="M88" s="67"/>
      <c r="N88" s="67"/>
      <c r="O88" s="67"/>
      <c r="P88" s="67"/>
      <c r="Q88" s="67"/>
      <c r="R88" s="67"/>
      <c r="S88" s="67"/>
      <c r="T88" s="67"/>
      <c r="V88" s="9"/>
      <c r="W88" s="9"/>
      <c r="X88" s="9"/>
      <c r="Y88" s="9"/>
    </row>
    <row r="89" spans="1:25" s="20" customFormat="1" ht="12.75" x14ac:dyDescent="0.2">
      <c r="A89" s="145" t="s">
        <v>108</v>
      </c>
      <c r="B89" s="146" t="s">
        <v>109</v>
      </c>
      <c r="C89" s="70"/>
      <c r="D89" s="81"/>
      <c r="E89" s="81"/>
      <c r="F89" s="81"/>
      <c r="G89" s="84"/>
      <c r="H89" s="73"/>
      <c r="I89" s="73"/>
      <c r="J89" s="73"/>
      <c r="K89" s="73"/>
      <c r="L89" s="73"/>
      <c r="M89" s="67"/>
      <c r="N89" s="67"/>
      <c r="O89" s="67"/>
      <c r="P89" s="67"/>
      <c r="Q89" s="67"/>
      <c r="R89" s="67"/>
      <c r="S89" s="67"/>
      <c r="T89" s="67"/>
      <c r="V89" s="9"/>
      <c r="W89" s="9"/>
      <c r="X89" s="9"/>
      <c r="Y89" s="9"/>
    </row>
    <row r="90" spans="1:25" s="20" customFormat="1" ht="33.75" x14ac:dyDescent="0.2">
      <c r="A90" s="149" t="s">
        <v>110</v>
      </c>
      <c r="B90" s="146" t="s">
        <v>79</v>
      </c>
      <c r="C90" s="70"/>
      <c r="D90" s="81"/>
      <c r="E90" s="81"/>
      <c r="F90" s="81"/>
      <c r="G90" s="84"/>
      <c r="H90" s="73"/>
      <c r="I90" s="73"/>
      <c r="J90" s="73"/>
      <c r="K90" s="73"/>
      <c r="L90" s="73"/>
      <c r="M90" s="67"/>
      <c r="N90" s="67"/>
      <c r="O90" s="67"/>
      <c r="P90" s="67"/>
      <c r="Q90" s="67"/>
      <c r="R90" s="67"/>
      <c r="S90" s="67"/>
      <c r="T90" s="67"/>
      <c r="V90" s="9"/>
      <c r="W90" s="9"/>
      <c r="X90" s="9"/>
      <c r="Y90" s="9"/>
    </row>
    <row r="91" spans="1:25" s="20" customFormat="1" ht="22.5" x14ac:dyDescent="0.2">
      <c r="A91" s="149" t="s">
        <v>111</v>
      </c>
      <c r="B91" s="146" t="s">
        <v>112</v>
      </c>
      <c r="C91" s="70"/>
      <c r="D91" s="81"/>
      <c r="E91" s="81"/>
      <c r="F91" s="81"/>
      <c r="G91" s="84"/>
      <c r="H91" s="73"/>
      <c r="I91" s="73"/>
      <c r="J91" s="73"/>
      <c r="K91" s="73"/>
      <c r="L91" s="73"/>
      <c r="M91" s="67"/>
      <c r="N91" s="67"/>
      <c r="O91" s="67"/>
      <c r="P91" s="67"/>
      <c r="Q91" s="67"/>
      <c r="R91" s="67"/>
      <c r="S91" s="67"/>
      <c r="T91" s="67"/>
      <c r="V91" s="9"/>
      <c r="W91" s="9"/>
      <c r="X91" s="9"/>
      <c r="Y91" s="9"/>
    </row>
    <row r="92" spans="1:25" s="20" customFormat="1" ht="12.75" x14ac:dyDescent="0.2">
      <c r="A92" s="145" t="s">
        <v>113</v>
      </c>
      <c r="B92" s="146" t="s">
        <v>92</v>
      </c>
      <c r="C92" s="70"/>
      <c r="D92" s="81"/>
      <c r="E92" s="81"/>
      <c r="F92" s="81"/>
      <c r="G92" s="84"/>
      <c r="H92" s="73"/>
      <c r="I92" s="73"/>
      <c r="J92" s="73"/>
      <c r="K92" s="73"/>
      <c r="L92" s="73"/>
      <c r="M92" s="67"/>
      <c r="N92" s="67"/>
      <c r="O92" s="67"/>
      <c r="P92" s="67"/>
      <c r="Q92" s="67"/>
      <c r="R92" s="67"/>
      <c r="S92" s="67"/>
      <c r="T92" s="67"/>
      <c r="V92" s="9"/>
      <c r="W92" s="9"/>
      <c r="X92" s="9"/>
      <c r="Y92" s="9"/>
    </row>
    <row r="93" spans="1:25" s="20" customFormat="1" ht="22.5" x14ac:dyDescent="0.2">
      <c r="A93" s="149" t="s">
        <v>114</v>
      </c>
      <c r="B93" s="146" t="s">
        <v>115</v>
      </c>
      <c r="C93" s="70"/>
      <c r="D93" s="81"/>
      <c r="E93" s="81"/>
      <c r="F93" s="81"/>
      <c r="G93" s="84"/>
      <c r="H93" s="73"/>
      <c r="I93" s="73"/>
      <c r="J93" s="73"/>
      <c r="K93" s="73"/>
      <c r="L93" s="73"/>
      <c r="M93" s="67"/>
      <c r="N93" s="67"/>
      <c r="O93" s="67"/>
      <c r="P93" s="67"/>
      <c r="Q93" s="67"/>
      <c r="R93" s="67"/>
      <c r="S93" s="67"/>
      <c r="T93" s="67"/>
      <c r="V93" s="9"/>
      <c r="W93" s="9"/>
      <c r="X93" s="9"/>
      <c r="Y93" s="9"/>
    </row>
    <row r="94" spans="1:25" s="20" customFormat="1" ht="22.5" x14ac:dyDescent="0.2">
      <c r="A94" s="149" t="s">
        <v>116</v>
      </c>
      <c r="B94" s="146" t="s">
        <v>117</v>
      </c>
      <c r="C94" s="70"/>
      <c r="D94" s="81"/>
      <c r="E94" s="81"/>
      <c r="F94" s="81"/>
      <c r="G94" s="84"/>
      <c r="H94" s="73"/>
      <c r="I94" s="73"/>
      <c r="J94" s="73"/>
      <c r="K94" s="73"/>
      <c r="L94" s="73"/>
      <c r="M94" s="67"/>
      <c r="N94" s="67"/>
      <c r="O94" s="67"/>
      <c r="P94" s="67"/>
      <c r="Q94" s="67"/>
      <c r="R94" s="67"/>
      <c r="S94" s="67"/>
      <c r="T94" s="67"/>
      <c r="V94" s="9"/>
      <c r="W94" s="9"/>
      <c r="X94" s="9"/>
      <c r="Y94" s="9"/>
    </row>
    <row r="95" spans="1:25" s="20" customFormat="1" ht="12.75" x14ac:dyDescent="0.2">
      <c r="A95" s="145" t="s">
        <v>118</v>
      </c>
      <c r="B95" s="146" t="s">
        <v>117</v>
      </c>
      <c r="C95" s="70"/>
      <c r="D95" s="81"/>
      <c r="E95" s="81"/>
      <c r="F95" s="81"/>
      <c r="G95" s="84"/>
      <c r="H95" s="73"/>
      <c r="I95" s="73"/>
      <c r="J95" s="73"/>
      <c r="K95" s="73"/>
      <c r="L95" s="73"/>
      <c r="M95" s="67"/>
      <c r="N95" s="67"/>
      <c r="O95" s="67"/>
      <c r="P95" s="67"/>
      <c r="Q95" s="67"/>
      <c r="R95" s="67"/>
      <c r="S95" s="67"/>
      <c r="T95" s="67"/>
      <c r="V95" s="9"/>
      <c r="W95" s="9"/>
      <c r="X95" s="9"/>
      <c r="Y95" s="9"/>
    </row>
    <row r="96" spans="1:25" s="20" customFormat="1" ht="12.75" x14ac:dyDescent="0.2">
      <c r="A96" s="145" t="s">
        <v>119</v>
      </c>
      <c r="B96" s="146" t="s">
        <v>120</v>
      </c>
      <c r="C96" s="70"/>
      <c r="D96" s="81"/>
      <c r="E96" s="81"/>
      <c r="F96" s="81"/>
      <c r="G96" s="84"/>
      <c r="H96" s="73"/>
      <c r="I96" s="73"/>
      <c r="J96" s="73"/>
      <c r="K96" s="73"/>
      <c r="L96" s="73"/>
      <c r="M96" s="67"/>
      <c r="N96" s="67"/>
      <c r="O96" s="67"/>
      <c r="P96" s="67"/>
      <c r="Q96" s="67"/>
      <c r="R96" s="67"/>
      <c r="S96" s="67"/>
      <c r="T96" s="67"/>
      <c r="V96" s="9"/>
      <c r="W96" s="9"/>
      <c r="X96" s="9"/>
      <c r="Y96" s="9"/>
    </row>
    <row r="97" spans="1:25" s="20" customFormat="1" ht="12.75" x14ac:dyDescent="0.2">
      <c r="A97" s="145" t="s">
        <v>121</v>
      </c>
      <c r="B97" s="146" t="s">
        <v>117</v>
      </c>
      <c r="C97" s="70"/>
      <c r="D97" s="81"/>
      <c r="E97" s="81"/>
      <c r="F97" s="81"/>
      <c r="G97" s="84"/>
      <c r="H97" s="73"/>
      <c r="I97" s="73"/>
      <c r="J97" s="73"/>
      <c r="K97" s="73"/>
      <c r="L97" s="73"/>
      <c r="M97" s="67"/>
      <c r="N97" s="67"/>
      <c r="O97" s="67"/>
      <c r="P97" s="67"/>
      <c r="Q97" s="67"/>
      <c r="R97" s="67"/>
      <c r="S97" s="67"/>
      <c r="T97" s="67"/>
      <c r="V97" s="9"/>
      <c r="W97" s="9"/>
      <c r="X97" s="9"/>
      <c r="Y97" s="9"/>
    </row>
    <row r="98" spans="1:25" s="20" customFormat="1" ht="12.75" x14ac:dyDescent="0.2">
      <c r="A98" s="145" t="s">
        <v>122</v>
      </c>
      <c r="B98" s="146" t="s">
        <v>117</v>
      </c>
      <c r="C98" s="70"/>
      <c r="D98" s="81"/>
      <c r="E98" s="81"/>
      <c r="F98" s="81"/>
      <c r="G98" s="84"/>
      <c r="H98" s="73"/>
      <c r="I98" s="73"/>
      <c r="J98" s="73"/>
      <c r="K98" s="73"/>
      <c r="L98" s="73"/>
      <c r="M98" s="67"/>
      <c r="N98" s="67"/>
      <c r="O98" s="67"/>
      <c r="P98" s="67"/>
      <c r="Q98" s="67"/>
      <c r="R98" s="67"/>
      <c r="S98" s="67"/>
      <c r="T98" s="67"/>
      <c r="V98" s="9"/>
      <c r="W98" s="9"/>
      <c r="X98" s="9"/>
      <c r="Y98" s="9"/>
    </row>
    <row r="99" spans="1:25" s="20" customFormat="1" ht="12.75" x14ac:dyDescent="0.2">
      <c r="A99" s="145" t="s">
        <v>123</v>
      </c>
      <c r="B99" s="146" t="s">
        <v>124</v>
      </c>
      <c r="C99" s="70"/>
      <c r="D99" s="81"/>
      <c r="E99" s="81"/>
      <c r="F99" s="81"/>
      <c r="G99" s="84"/>
      <c r="H99" s="73"/>
      <c r="I99" s="73"/>
      <c r="J99" s="73"/>
      <c r="K99" s="73"/>
      <c r="L99" s="73"/>
      <c r="M99" s="67"/>
      <c r="N99" s="67"/>
      <c r="O99" s="67"/>
      <c r="P99" s="67"/>
      <c r="Q99" s="67"/>
      <c r="R99" s="67"/>
      <c r="S99" s="67"/>
      <c r="T99" s="67"/>
      <c r="V99" s="9"/>
      <c r="W99" s="9"/>
      <c r="X99" s="9"/>
      <c r="Y99" s="9"/>
    </row>
    <row r="100" spans="1:25" s="20" customFormat="1" ht="12.75" x14ac:dyDescent="0.2">
      <c r="A100" s="145" t="s">
        <v>125</v>
      </c>
      <c r="B100" s="146"/>
      <c r="C100" s="70"/>
      <c r="D100" s="81"/>
      <c r="E100" s="81"/>
      <c r="F100" s="81"/>
      <c r="G100" s="84"/>
      <c r="H100" s="73"/>
      <c r="I100" s="73"/>
      <c r="J100" s="73"/>
      <c r="K100" s="73"/>
      <c r="L100" s="73"/>
      <c r="M100" s="67"/>
      <c r="N100" s="67"/>
      <c r="O100" s="67"/>
      <c r="P100" s="67"/>
      <c r="Q100" s="67"/>
      <c r="R100" s="67"/>
      <c r="S100" s="67"/>
      <c r="T100" s="67"/>
      <c r="V100" s="9"/>
      <c r="W100" s="9"/>
      <c r="X100" s="9"/>
      <c r="Y100" s="9"/>
    </row>
    <row r="101" spans="1:25" s="20" customFormat="1" ht="12.75" x14ac:dyDescent="0.2">
      <c r="A101" s="145" t="s">
        <v>126</v>
      </c>
      <c r="B101" s="146" t="s">
        <v>124</v>
      </c>
      <c r="C101" s="70"/>
      <c r="D101" s="81"/>
      <c r="E101" s="81"/>
      <c r="F101" s="81"/>
      <c r="G101" s="84"/>
      <c r="H101" s="73"/>
      <c r="I101" s="73"/>
      <c r="J101" s="73"/>
      <c r="K101" s="73"/>
      <c r="L101" s="73"/>
      <c r="M101" s="67"/>
      <c r="N101" s="67"/>
      <c r="O101" s="67"/>
      <c r="P101" s="67"/>
      <c r="Q101" s="67"/>
      <c r="R101" s="67"/>
      <c r="S101" s="67"/>
      <c r="T101" s="67"/>
      <c r="V101" s="9"/>
      <c r="W101" s="9"/>
      <c r="X101" s="9"/>
      <c r="Y101" s="9"/>
    </row>
    <row r="102" spans="1:25" s="20" customFormat="1" ht="12.75" x14ac:dyDescent="0.2">
      <c r="A102" s="145" t="s">
        <v>127</v>
      </c>
      <c r="B102" s="146" t="s">
        <v>124</v>
      </c>
      <c r="C102" s="70"/>
      <c r="D102" s="81"/>
      <c r="E102" s="81"/>
      <c r="F102" s="81"/>
      <c r="G102" s="84"/>
      <c r="H102" s="73"/>
      <c r="I102" s="73"/>
      <c r="J102" s="73"/>
      <c r="K102" s="73"/>
      <c r="L102" s="73"/>
      <c r="M102" s="67"/>
      <c r="N102" s="67"/>
      <c r="O102" s="67"/>
      <c r="P102" s="67"/>
      <c r="Q102" s="67"/>
      <c r="R102" s="67"/>
      <c r="S102" s="67"/>
      <c r="T102" s="67"/>
      <c r="V102" s="9"/>
      <c r="W102" s="9"/>
      <c r="X102" s="9"/>
      <c r="Y102" s="9"/>
    </row>
    <row r="103" spans="1:25" s="94" customFormat="1" ht="12.75" x14ac:dyDescent="0.2">
      <c r="A103" s="150" t="s">
        <v>128</v>
      </c>
      <c r="B103" s="61" t="s">
        <v>124</v>
      </c>
      <c r="C103" s="62"/>
      <c r="D103" s="89"/>
      <c r="E103" s="89"/>
      <c r="F103" s="89"/>
      <c r="G103" s="90"/>
      <c r="H103" s="65"/>
      <c r="I103" s="65"/>
      <c r="J103" s="65"/>
      <c r="K103" s="65"/>
      <c r="L103" s="65"/>
      <c r="M103" s="67"/>
      <c r="N103" s="67"/>
      <c r="O103" s="67"/>
      <c r="P103" s="67"/>
      <c r="Q103" s="67"/>
      <c r="R103" s="67"/>
      <c r="S103" s="67"/>
      <c r="T103" s="67"/>
      <c r="V103" s="95"/>
      <c r="W103" s="95"/>
      <c r="X103" s="95"/>
      <c r="Y103" s="95"/>
    </row>
    <row r="104" spans="1:25" s="94" customFormat="1" ht="14.25" x14ac:dyDescent="0.2">
      <c r="A104" s="138" t="s">
        <v>129</v>
      </c>
      <c r="B104" s="151"/>
      <c r="C104" s="44"/>
      <c r="D104" s="152"/>
      <c r="E104" s="152"/>
      <c r="F104" s="152"/>
      <c r="G104" s="153"/>
      <c r="H104" s="47"/>
      <c r="I104" s="47"/>
      <c r="J104" s="47"/>
      <c r="K104" s="47"/>
      <c r="L104" s="47"/>
      <c r="M104" s="49"/>
      <c r="N104" s="49"/>
      <c r="O104" s="49"/>
      <c r="P104" s="49"/>
      <c r="Q104" s="49"/>
      <c r="R104" s="49"/>
      <c r="S104" s="49"/>
      <c r="T104" s="49"/>
      <c r="U104" s="154"/>
      <c r="V104" s="95"/>
      <c r="W104" s="95"/>
      <c r="X104" s="95"/>
      <c r="Y104" s="95"/>
    </row>
    <row r="105" spans="1:25" s="95" customFormat="1" ht="25.5" customHeight="1" x14ac:dyDescent="0.2">
      <c r="A105" s="42" t="s">
        <v>130</v>
      </c>
      <c r="B105" s="43" t="s">
        <v>34</v>
      </c>
      <c r="C105" s="44">
        <v>1</v>
      </c>
      <c r="D105" s="152"/>
      <c r="E105" s="152"/>
      <c r="F105" s="152"/>
      <c r="G105" s="153" t="s">
        <v>17</v>
      </c>
      <c r="H105" s="47"/>
      <c r="I105" s="47"/>
      <c r="J105" s="47"/>
      <c r="K105" s="47"/>
      <c r="L105" s="65">
        <v>612.54</v>
      </c>
      <c r="M105" s="67">
        <v>1143.4000000000001</v>
      </c>
      <c r="N105" s="67">
        <v>905</v>
      </c>
      <c r="O105" s="67">
        <v>685</v>
      </c>
      <c r="P105" s="67">
        <f>O105*P106*P107/10000</f>
        <v>720.90769999999998</v>
      </c>
      <c r="Q105" s="67">
        <v>810</v>
      </c>
      <c r="R105" s="67">
        <f>Q105*R106*R107/10000</f>
        <v>863.09550000000002</v>
      </c>
      <c r="S105" s="67">
        <v>560</v>
      </c>
      <c r="T105" s="67">
        <f>S105*T106*T107/10000</f>
        <v>595.57680000000005</v>
      </c>
      <c r="U105" s="94"/>
    </row>
    <row r="106" spans="1:25" s="95" customFormat="1" ht="25.5" x14ac:dyDescent="0.2">
      <c r="A106" s="140" t="s">
        <v>131</v>
      </c>
      <c r="B106" s="43" t="s">
        <v>36</v>
      </c>
      <c r="C106" s="44">
        <v>1</v>
      </c>
      <c r="D106" s="152"/>
      <c r="E106" s="152"/>
      <c r="F106" s="152"/>
      <c r="G106" s="153" t="s">
        <v>19</v>
      </c>
      <c r="H106" s="47"/>
      <c r="I106" s="47"/>
      <c r="J106" s="47"/>
      <c r="K106" s="47"/>
      <c r="L106" s="91">
        <v>42.11</v>
      </c>
      <c r="M106" s="155">
        <v>180</v>
      </c>
      <c r="N106" s="155">
        <v>76.3</v>
      </c>
      <c r="O106" s="102">
        <v>100.2</v>
      </c>
      <c r="P106" s="102">
        <v>101</v>
      </c>
      <c r="Q106" s="102">
        <v>100.3</v>
      </c>
      <c r="R106" s="102">
        <v>101</v>
      </c>
      <c r="S106" s="102">
        <v>100.3</v>
      </c>
      <c r="T106" s="102">
        <v>101</v>
      </c>
      <c r="U106" s="94"/>
    </row>
    <row r="107" spans="1:25" s="95" customFormat="1" ht="38.25" x14ac:dyDescent="0.2">
      <c r="A107" s="140" t="s">
        <v>132</v>
      </c>
      <c r="B107" s="43" t="s">
        <v>18</v>
      </c>
      <c r="C107" s="44">
        <v>1</v>
      </c>
      <c r="D107" s="152"/>
      <c r="E107" s="152"/>
      <c r="F107" s="152"/>
      <c r="G107" s="153" t="s">
        <v>38</v>
      </c>
      <c r="H107" s="47"/>
      <c r="I107" s="47"/>
      <c r="J107" s="47"/>
      <c r="K107" s="47"/>
      <c r="L107" s="91">
        <v>103.9</v>
      </c>
      <c r="M107" s="156">
        <v>102.7</v>
      </c>
      <c r="N107" s="102">
        <v>103.8</v>
      </c>
      <c r="O107" s="102">
        <v>103.9</v>
      </c>
      <c r="P107" s="102">
        <v>104.2</v>
      </c>
      <c r="Q107" s="102">
        <v>104.2</v>
      </c>
      <c r="R107" s="102">
        <v>105.5</v>
      </c>
      <c r="S107" s="102">
        <v>105.3</v>
      </c>
      <c r="T107" s="102">
        <v>105.3</v>
      </c>
      <c r="U107" s="94"/>
    </row>
    <row r="108" spans="1:25" s="95" customFormat="1" ht="25.5" x14ac:dyDescent="0.2">
      <c r="A108" s="157" t="s">
        <v>133</v>
      </c>
      <c r="B108" s="158" t="s">
        <v>134</v>
      </c>
      <c r="C108" s="44"/>
      <c r="D108" s="152"/>
      <c r="E108" s="152"/>
      <c r="F108" s="152"/>
      <c r="G108" s="153"/>
      <c r="H108" s="47"/>
      <c r="I108" s="47"/>
      <c r="J108" s="47"/>
      <c r="K108" s="47"/>
      <c r="L108" s="65">
        <v>2.3214999999999999</v>
      </c>
      <c r="M108" s="67">
        <v>7.0000000000000007E-2</v>
      </c>
      <c r="N108" s="67">
        <v>10.388999999999999</v>
      </c>
      <c r="O108" s="67">
        <v>3</v>
      </c>
      <c r="P108" s="67">
        <v>3.2</v>
      </c>
      <c r="Q108" s="67">
        <v>3</v>
      </c>
      <c r="R108" s="67">
        <v>3.3</v>
      </c>
      <c r="S108" s="67">
        <v>3</v>
      </c>
      <c r="T108" s="67">
        <v>3.4</v>
      </c>
      <c r="U108" s="94"/>
    </row>
    <row r="109" spans="1:25" s="95" customFormat="1" ht="26.25" customHeight="1" x14ac:dyDescent="0.2">
      <c r="A109" s="159" t="s">
        <v>135</v>
      </c>
      <c r="B109" s="158" t="s">
        <v>136</v>
      </c>
      <c r="C109" s="44"/>
      <c r="D109" s="152"/>
      <c r="E109" s="152"/>
      <c r="F109" s="152"/>
      <c r="G109" s="153"/>
      <c r="H109" s="47"/>
      <c r="I109" s="47"/>
      <c r="J109" s="47"/>
      <c r="K109" s="47"/>
      <c r="L109" s="65">
        <v>60</v>
      </c>
      <c r="M109" s="67">
        <v>100</v>
      </c>
      <c r="N109" s="67">
        <v>59</v>
      </c>
      <c r="O109" s="67">
        <v>100</v>
      </c>
      <c r="P109" s="67">
        <v>100</v>
      </c>
      <c r="Q109" s="67">
        <v>100</v>
      </c>
      <c r="R109" s="67">
        <v>100</v>
      </c>
      <c r="S109" s="67">
        <v>100</v>
      </c>
      <c r="T109" s="67">
        <v>100</v>
      </c>
      <c r="U109" s="94"/>
    </row>
    <row r="110" spans="1:25" s="95" customFormat="1" ht="14.25" x14ac:dyDescent="0.2">
      <c r="A110" s="160" t="s">
        <v>137</v>
      </c>
      <c r="B110" s="136"/>
      <c r="C110" s="44"/>
      <c r="D110" s="152"/>
      <c r="E110" s="152"/>
      <c r="F110" s="152"/>
      <c r="G110" s="153"/>
      <c r="H110" s="47"/>
      <c r="I110" s="47"/>
      <c r="J110" s="47"/>
      <c r="K110" s="47"/>
      <c r="L110" s="65"/>
      <c r="M110" s="161"/>
      <c r="N110" s="162"/>
      <c r="O110" s="162"/>
      <c r="P110" s="162"/>
      <c r="Q110" s="162"/>
      <c r="R110" s="162"/>
      <c r="S110" s="162"/>
      <c r="T110" s="162"/>
      <c r="U110" s="94"/>
    </row>
    <row r="111" spans="1:25" s="95" customFormat="1" ht="25.5" x14ac:dyDescent="0.2">
      <c r="A111" s="42" t="s">
        <v>138</v>
      </c>
      <c r="B111" s="43" t="s">
        <v>18</v>
      </c>
      <c r="C111" s="44">
        <v>1</v>
      </c>
      <c r="D111" s="152"/>
      <c r="E111" s="152"/>
      <c r="F111" s="152"/>
      <c r="G111" s="153" t="s">
        <v>19</v>
      </c>
      <c r="H111" s="47"/>
      <c r="I111" s="47"/>
      <c r="J111" s="47"/>
      <c r="K111" s="47"/>
      <c r="L111" s="65">
        <v>107.5</v>
      </c>
      <c r="M111" s="67">
        <v>114.4</v>
      </c>
      <c r="N111" s="66">
        <v>108.4</v>
      </c>
      <c r="O111" s="67">
        <v>106.4</v>
      </c>
      <c r="P111" s="67">
        <v>106</v>
      </c>
      <c r="Q111" s="67">
        <v>105.7</v>
      </c>
      <c r="R111" s="67">
        <v>104.9</v>
      </c>
      <c r="S111" s="67">
        <v>105.2</v>
      </c>
      <c r="T111" s="67">
        <v>104.9</v>
      </c>
      <c r="U111" s="94"/>
    </row>
    <row r="112" spans="1:25" s="95" customFormat="1" ht="25.5" x14ac:dyDescent="0.2">
      <c r="A112" s="42" t="s">
        <v>139</v>
      </c>
      <c r="B112" s="43" t="s">
        <v>34</v>
      </c>
      <c r="C112" s="44">
        <v>1</v>
      </c>
      <c r="D112" s="152"/>
      <c r="E112" s="152"/>
      <c r="F112" s="152"/>
      <c r="G112" s="153" t="s">
        <v>17</v>
      </c>
      <c r="H112" s="47"/>
      <c r="I112" s="47"/>
      <c r="J112" s="47"/>
      <c r="K112" s="47"/>
      <c r="L112" s="65">
        <v>2053.35</v>
      </c>
      <c r="M112" s="67">
        <v>2154</v>
      </c>
      <c r="N112" s="163">
        <f>M112*N113*N114/10000</f>
        <v>2253.0839999999998</v>
      </c>
      <c r="O112" s="163">
        <f t="shared" ref="O112:T112" si="14">N112*O113*O114/10000</f>
        <v>2377.1252865359997</v>
      </c>
      <c r="P112" s="163">
        <f t="shared" si="14"/>
        <v>2545.9011818800559</v>
      </c>
      <c r="Q112" s="163">
        <f t="shared" si="14"/>
        <v>2681.4449608033501</v>
      </c>
      <c r="R112" s="163">
        <f t="shared" si="14"/>
        <v>2875.125730322176</v>
      </c>
      <c r="S112" s="163">
        <f t="shared" si="14"/>
        <v>3020.0320671304135</v>
      </c>
      <c r="T112" s="163">
        <f t="shared" si="14"/>
        <v>3260.1850171086235</v>
      </c>
      <c r="U112" s="94"/>
    </row>
    <row r="113" spans="1:256" s="95" customFormat="1" ht="25.5" x14ac:dyDescent="0.2">
      <c r="A113" s="42" t="s">
        <v>140</v>
      </c>
      <c r="B113" s="43" t="s">
        <v>18</v>
      </c>
      <c r="C113" s="44">
        <v>1</v>
      </c>
      <c r="D113" s="152"/>
      <c r="E113" s="152"/>
      <c r="F113" s="152"/>
      <c r="G113" s="153" t="s">
        <v>19</v>
      </c>
      <c r="H113" s="47"/>
      <c r="I113" s="47"/>
      <c r="J113" s="47"/>
      <c r="K113" s="47"/>
      <c r="L113" s="65">
        <v>104</v>
      </c>
      <c r="M113" s="164">
        <v>104.90174592738694</v>
      </c>
      <c r="N113" s="165">
        <v>100</v>
      </c>
      <c r="O113" s="166">
        <v>100.1</v>
      </c>
      <c r="P113" s="166">
        <v>102</v>
      </c>
      <c r="Q113" s="166">
        <v>100.5</v>
      </c>
      <c r="R113" s="166">
        <v>103</v>
      </c>
      <c r="S113" s="166">
        <v>101</v>
      </c>
      <c r="T113" s="166">
        <v>104</v>
      </c>
      <c r="U113" s="94"/>
    </row>
    <row r="114" spans="1:256" s="95" customFormat="1" ht="25.5" x14ac:dyDescent="0.2">
      <c r="A114" s="42" t="s">
        <v>141</v>
      </c>
      <c r="B114" s="43" t="s">
        <v>18</v>
      </c>
      <c r="C114" s="44">
        <v>1</v>
      </c>
      <c r="D114" s="152"/>
      <c r="E114" s="152"/>
      <c r="F114" s="152"/>
      <c r="G114" s="153" t="s">
        <v>38</v>
      </c>
      <c r="H114" s="47"/>
      <c r="I114" s="47"/>
      <c r="J114" s="47"/>
      <c r="K114" s="47"/>
      <c r="L114" s="65">
        <v>107.4</v>
      </c>
      <c r="M114" s="166">
        <v>116.3</v>
      </c>
      <c r="N114" s="167">
        <v>104.6</v>
      </c>
      <c r="O114" s="166">
        <v>105.4</v>
      </c>
      <c r="P114" s="166">
        <v>105</v>
      </c>
      <c r="Q114" s="166">
        <v>104.8</v>
      </c>
      <c r="R114" s="166">
        <v>104.1</v>
      </c>
      <c r="S114" s="168">
        <v>104</v>
      </c>
      <c r="T114" s="168">
        <v>103.8</v>
      </c>
      <c r="U114" s="94"/>
    </row>
    <row r="115" spans="1:256" s="95" customFormat="1" ht="25.5" x14ac:dyDescent="0.2">
      <c r="A115" s="42" t="s">
        <v>142</v>
      </c>
      <c r="B115" s="43" t="s">
        <v>34</v>
      </c>
      <c r="C115" s="44">
        <v>1</v>
      </c>
      <c r="D115" s="152"/>
      <c r="E115" s="152"/>
      <c r="F115" s="152"/>
      <c r="G115" s="153" t="s">
        <v>17</v>
      </c>
      <c r="H115" s="47"/>
      <c r="I115" s="47"/>
      <c r="J115" s="47"/>
      <c r="K115" s="47"/>
      <c r="L115" s="65">
        <v>135</v>
      </c>
      <c r="M115" s="67">
        <v>153</v>
      </c>
      <c r="N115" s="66">
        <v>162</v>
      </c>
      <c r="O115" s="163">
        <f t="shared" ref="O115:T115" si="15">N115*O116*O117/10000</f>
        <v>171.72</v>
      </c>
      <c r="P115" s="163">
        <f t="shared" si="15"/>
        <v>182.24300160000001</v>
      </c>
      <c r="Q115" s="163">
        <f t="shared" si="15"/>
        <v>191.72893207628158</v>
      </c>
      <c r="R115" s="163">
        <f t="shared" si="15"/>
        <v>202.17298219327284</v>
      </c>
      <c r="S115" s="163">
        <f t="shared" si="15"/>
        <v>211.28815326843878</v>
      </c>
      <c r="T115" s="163">
        <f t="shared" si="15"/>
        <v>222.15681587256728</v>
      </c>
      <c r="U115" s="94"/>
    </row>
    <row r="116" spans="1:256" s="95" customFormat="1" ht="25.5" x14ac:dyDescent="0.2">
      <c r="A116" s="42" t="s">
        <v>143</v>
      </c>
      <c r="B116" s="43" t="s">
        <v>18</v>
      </c>
      <c r="C116" s="44">
        <v>1</v>
      </c>
      <c r="D116" s="152"/>
      <c r="E116" s="152"/>
      <c r="F116" s="152"/>
      <c r="G116" s="153" t="s">
        <v>19</v>
      </c>
      <c r="H116" s="47"/>
      <c r="I116" s="47"/>
      <c r="J116" s="47"/>
      <c r="K116" s="47"/>
      <c r="L116" s="65">
        <v>101.2</v>
      </c>
      <c r="M116" s="169">
        <v>99</v>
      </c>
      <c r="N116" s="170">
        <v>100</v>
      </c>
      <c r="O116" s="171">
        <v>100</v>
      </c>
      <c r="P116" s="171">
        <v>100.5</v>
      </c>
      <c r="Q116" s="171">
        <v>100.1</v>
      </c>
      <c r="R116" s="171">
        <v>101.1</v>
      </c>
      <c r="S116" s="171">
        <v>100.2</v>
      </c>
      <c r="T116" s="171">
        <v>101.1</v>
      </c>
      <c r="U116" s="94"/>
    </row>
    <row r="117" spans="1:256" s="95" customFormat="1" ht="25.5" x14ac:dyDescent="0.2">
      <c r="A117" s="42" t="s">
        <v>144</v>
      </c>
      <c r="B117" s="43" t="s">
        <v>18</v>
      </c>
      <c r="C117" s="44">
        <v>1</v>
      </c>
      <c r="D117" s="152"/>
      <c r="E117" s="152"/>
      <c r="F117" s="152"/>
      <c r="G117" s="153" t="s">
        <v>19</v>
      </c>
      <c r="H117" s="47"/>
      <c r="I117" s="47"/>
      <c r="J117" s="47"/>
      <c r="K117" s="47"/>
      <c r="L117" s="65">
        <v>110.5</v>
      </c>
      <c r="M117" s="67">
        <v>114.8</v>
      </c>
      <c r="N117" s="66">
        <v>107.1</v>
      </c>
      <c r="O117" s="67">
        <v>106</v>
      </c>
      <c r="P117" s="67">
        <v>105.6</v>
      </c>
      <c r="Q117" s="67">
        <v>105.1</v>
      </c>
      <c r="R117" s="67">
        <v>104.3</v>
      </c>
      <c r="S117" s="67">
        <v>104.3</v>
      </c>
      <c r="T117" s="67">
        <v>104</v>
      </c>
      <c r="U117" s="94"/>
    </row>
    <row r="118" spans="1:256" s="95" customFormat="1" ht="12.75" x14ac:dyDescent="0.2">
      <c r="A118" s="172" t="s">
        <v>145</v>
      </c>
      <c r="B118" s="173"/>
      <c r="C118" s="44"/>
      <c r="D118" s="152"/>
      <c r="E118" s="152"/>
      <c r="F118" s="152"/>
      <c r="G118" s="153"/>
      <c r="H118" s="47"/>
      <c r="I118" s="47"/>
      <c r="J118" s="47"/>
      <c r="K118" s="47"/>
      <c r="L118" s="65"/>
      <c r="M118" s="67"/>
      <c r="N118" s="67"/>
      <c r="O118" s="67"/>
      <c r="P118" s="67"/>
      <c r="Q118" s="67"/>
      <c r="R118" s="67"/>
      <c r="S118" s="67"/>
      <c r="T118" s="67"/>
      <c r="U118" s="94"/>
    </row>
    <row r="119" spans="1:256" s="95" customFormat="1" ht="38.25" x14ac:dyDescent="0.2">
      <c r="A119" s="157" t="s">
        <v>146</v>
      </c>
      <c r="B119" s="174" t="s">
        <v>147</v>
      </c>
      <c r="C119" s="44"/>
      <c r="D119" s="152"/>
      <c r="E119" s="152"/>
      <c r="F119" s="152"/>
      <c r="G119" s="153"/>
      <c r="H119" s="47"/>
      <c r="I119" s="47"/>
      <c r="J119" s="47"/>
      <c r="K119" s="47"/>
      <c r="L119" s="65">
        <v>58.3</v>
      </c>
      <c r="M119" s="67">
        <v>58</v>
      </c>
      <c r="N119" s="67">
        <v>58</v>
      </c>
      <c r="O119" s="67">
        <v>57.4</v>
      </c>
      <c r="P119" s="67">
        <v>57.5</v>
      </c>
      <c r="Q119" s="67">
        <v>56.9</v>
      </c>
      <c r="R119" s="67">
        <v>57</v>
      </c>
      <c r="S119" s="67">
        <v>50.1</v>
      </c>
      <c r="T119" s="67">
        <v>50</v>
      </c>
      <c r="U119" s="94"/>
    </row>
    <row r="120" spans="1:256" s="95" customFormat="1" ht="38.25" x14ac:dyDescent="0.2">
      <c r="A120" s="157" t="s">
        <v>148</v>
      </c>
      <c r="B120" s="174" t="s">
        <v>149</v>
      </c>
      <c r="C120" s="44"/>
      <c r="D120" s="152"/>
      <c r="E120" s="152"/>
      <c r="F120" s="152"/>
      <c r="G120" s="153"/>
      <c r="H120" s="47"/>
      <c r="I120" s="47"/>
      <c r="J120" s="47"/>
      <c r="K120" s="47"/>
      <c r="L120" s="65">
        <v>41.7</v>
      </c>
      <c r="M120" s="67">
        <v>42</v>
      </c>
      <c r="N120" s="67">
        <v>42</v>
      </c>
      <c r="O120" s="67">
        <v>42.6</v>
      </c>
      <c r="P120" s="67">
        <v>42.5</v>
      </c>
      <c r="Q120" s="67">
        <v>43.1</v>
      </c>
      <c r="R120" s="67">
        <v>43</v>
      </c>
      <c r="S120" s="67">
        <v>49.9</v>
      </c>
      <c r="T120" s="67">
        <v>50</v>
      </c>
      <c r="U120" s="94"/>
    </row>
    <row r="121" spans="1:256" s="95" customFormat="1" ht="25.5" x14ac:dyDescent="0.2">
      <c r="A121" s="42" t="s">
        <v>150</v>
      </c>
      <c r="B121" s="43" t="s">
        <v>34</v>
      </c>
      <c r="C121" s="44">
        <v>1</v>
      </c>
      <c r="D121" s="152"/>
      <c r="E121" s="152"/>
      <c r="F121" s="152"/>
      <c r="G121" s="153" t="s">
        <v>17</v>
      </c>
      <c r="H121" s="47"/>
      <c r="I121" s="47"/>
      <c r="J121" s="47"/>
      <c r="K121" s="47"/>
      <c r="L121" s="65">
        <v>439.2</v>
      </c>
      <c r="M121" s="67">
        <v>494.63</v>
      </c>
      <c r="N121" s="67">
        <f t="shared" ref="N121:T121" si="16">M121*N122*N123/10000</f>
        <v>530.24336000000005</v>
      </c>
      <c r="O121" s="67">
        <f t="shared" si="16"/>
        <v>560.46723152000004</v>
      </c>
      <c r="P121" s="67">
        <f t="shared" si="16"/>
        <v>592.55958519683531</v>
      </c>
      <c r="Q121" s="67">
        <f t="shared" si="16"/>
        <v>623.40290416591563</v>
      </c>
      <c r="R121" s="67">
        <f t="shared" si="16"/>
        <v>656.10100989232205</v>
      </c>
      <c r="S121" s="67">
        <f t="shared" si="16"/>
        <v>688.96904608388786</v>
      </c>
      <c r="T121" s="67">
        <f t="shared" si="16"/>
        <v>728.58890004798786</v>
      </c>
      <c r="U121" s="94"/>
    </row>
    <row r="122" spans="1:256" s="95" customFormat="1" ht="25.5" x14ac:dyDescent="0.2">
      <c r="A122" s="42"/>
      <c r="B122" s="43" t="s">
        <v>36</v>
      </c>
      <c r="C122" s="44">
        <v>1</v>
      </c>
      <c r="D122" s="152"/>
      <c r="E122" s="152"/>
      <c r="F122" s="152"/>
      <c r="G122" s="153" t="s">
        <v>19</v>
      </c>
      <c r="H122" s="47"/>
      <c r="I122" s="47"/>
      <c r="J122" s="47"/>
      <c r="K122" s="47"/>
      <c r="L122" s="65"/>
      <c r="M122" s="175">
        <v>102.8</v>
      </c>
      <c r="N122" s="176">
        <v>100</v>
      </c>
      <c r="O122" s="176">
        <v>100</v>
      </c>
      <c r="P122" s="176">
        <v>100.5</v>
      </c>
      <c r="Q122" s="176">
        <v>100.1</v>
      </c>
      <c r="R122" s="176">
        <v>101.1</v>
      </c>
      <c r="S122" s="176">
        <v>100.2</v>
      </c>
      <c r="T122" s="176">
        <v>101.1</v>
      </c>
      <c r="U122" s="94"/>
    </row>
    <row r="123" spans="1:256" s="95" customFormat="1" ht="16.5" customHeight="1" x14ac:dyDescent="0.2">
      <c r="A123" s="42" t="s">
        <v>151</v>
      </c>
      <c r="B123" s="43" t="s">
        <v>18</v>
      </c>
      <c r="C123" s="44">
        <v>1</v>
      </c>
      <c r="D123" s="177"/>
      <c r="E123" s="177"/>
      <c r="F123" s="177"/>
      <c r="G123" s="178" t="s">
        <v>38</v>
      </c>
      <c r="H123" s="47"/>
      <c r="I123" s="47"/>
      <c r="J123" s="47"/>
      <c r="K123" s="47"/>
      <c r="L123" s="65">
        <v>129</v>
      </c>
      <c r="M123" s="179">
        <v>105.3</v>
      </c>
      <c r="N123" s="166">
        <v>107.2</v>
      </c>
      <c r="O123" s="166">
        <v>105.7</v>
      </c>
      <c r="P123" s="166">
        <v>105.2</v>
      </c>
      <c r="Q123" s="166">
        <v>105.1</v>
      </c>
      <c r="R123" s="166">
        <v>104.1</v>
      </c>
      <c r="S123" s="166">
        <v>104.8</v>
      </c>
      <c r="T123" s="166">
        <v>104.6</v>
      </c>
      <c r="U123" s="94"/>
    </row>
    <row r="124" spans="1:256" s="95" customFormat="1" ht="28.5" customHeight="1" x14ac:dyDescent="0.2">
      <c r="A124" s="180" t="s">
        <v>152</v>
      </c>
      <c r="B124" s="181" t="s">
        <v>48</v>
      </c>
      <c r="C124" s="44">
        <v>1</v>
      </c>
      <c r="D124" s="152"/>
      <c r="E124" s="152"/>
      <c r="F124" s="152"/>
      <c r="G124" s="153" t="s">
        <v>17</v>
      </c>
      <c r="H124" s="47"/>
      <c r="I124" s="47"/>
      <c r="J124" s="47"/>
      <c r="K124" s="47"/>
      <c r="L124" s="65">
        <v>619.15</v>
      </c>
      <c r="M124" s="67">
        <v>1155.73</v>
      </c>
      <c r="N124" s="67">
        <v>923.3</v>
      </c>
      <c r="O124" s="67">
        <f t="shared" ref="O124:T124" si="17">N124*O125*O126/10000</f>
        <v>992.87065499999994</v>
      </c>
      <c r="P124" s="67">
        <f t="shared" si="17"/>
        <v>1066.6210872534</v>
      </c>
      <c r="Q124" s="67">
        <f t="shared" si="17"/>
        <v>1134.2363312165676</v>
      </c>
      <c r="R124" s="67">
        <f t="shared" si="17"/>
        <v>1204.9400871592834</v>
      </c>
      <c r="S124" s="67">
        <f t="shared" si="17"/>
        <v>1276.6219729443892</v>
      </c>
      <c r="T124" s="67">
        <f t="shared" si="17"/>
        <v>1363.2816257118002</v>
      </c>
      <c r="U124" s="154"/>
    </row>
    <row r="125" spans="1:256" s="95" customFormat="1" ht="25.5" x14ac:dyDescent="0.2">
      <c r="A125" s="42" t="s">
        <v>153</v>
      </c>
      <c r="B125" s="43" t="s">
        <v>36</v>
      </c>
      <c r="C125" s="44">
        <v>1</v>
      </c>
      <c r="D125" s="152"/>
      <c r="E125" s="152"/>
      <c r="F125" s="152"/>
      <c r="G125" s="153" t="s">
        <v>19</v>
      </c>
      <c r="H125" s="47"/>
      <c r="I125" s="47"/>
      <c r="J125" s="47"/>
      <c r="K125" s="47"/>
      <c r="L125" s="65">
        <v>88.3</v>
      </c>
      <c r="M125" s="93">
        <v>170.8</v>
      </c>
      <c r="N125" s="182">
        <v>74</v>
      </c>
      <c r="O125" s="182">
        <v>100.5</v>
      </c>
      <c r="P125" s="182">
        <v>100.4</v>
      </c>
      <c r="Q125" s="182">
        <v>100.7</v>
      </c>
      <c r="R125" s="182">
        <v>100.6</v>
      </c>
      <c r="S125" s="182">
        <v>101</v>
      </c>
      <c r="T125" s="182">
        <v>101.8</v>
      </c>
      <c r="U125" s="154"/>
    </row>
    <row r="126" spans="1:256" s="95" customFormat="1" ht="12.75" x14ac:dyDescent="0.2">
      <c r="A126" s="42" t="s">
        <v>154</v>
      </c>
      <c r="B126" s="43" t="s">
        <v>18</v>
      </c>
      <c r="C126" s="44">
        <v>1</v>
      </c>
      <c r="D126" s="152"/>
      <c r="E126" s="152"/>
      <c r="F126" s="152"/>
      <c r="G126" s="153" t="s">
        <v>38</v>
      </c>
      <c r="H126" s="47"/>
      <c r="I126" s="47"/>
      <c r="J126" s="47"/>
      <c r="K126" s="47"/>
      <c r="L126" s="65">
        <v>105.8</v>
      </c>
      <c r="M126" s="67">
        <v>109.2</v>
      </c>
      <c r="N126" s="182">
        <v>108</v>
      </c>
      <c r="O126" s="182">
        <v>107</v>
      </c>
      <c r="P126" s="182">
        <v>107</v>
      </c>
      <c r="Q126" s="182">
        <v>105.6</v>
      </c>
      <c r="R126" s="182">
        <v>105.6</v>
      </c>
      <c r="S126" s="182">
        <v>104.9</v>
      </c>
      <c r="T126" s="182">
        <v>104.9</v>
      </c>
      <c r="U126" s="154"/>
      <c r="Z126" s="183"/>
      <c r="AA126" s="183"/>
      <c r="AB126" s="183"/>
      <c r="AC126" s="183"/>
      <c r="AD126" s="183"/>
      <c r="AE126" s="183"/>
      <c r="AF126" s="184"/>
      <c r="AG126" s="183"/>
      <c r="AH126" s="183"/>
      <c r="AI126" s="183"/>
      <c r="AJ126" s="183"/>
      <c r="AK126" s="183"/>
      <c r="AL126" s="183"/>
      <c r="AM126" s="183"/>
      <c r="AN126" s="184"/>
      <c r="AO126" s="183"/>
      <c r="AP126" s="183"/>
      <c r="AQ126" s="183"/>
      <c r="AR126" s="183"/>
      <c r="AS126" s="183"/>
      <c r="AT126" s="183"/>
      <c r="AU126" s="183"/>
      <c r="AV126" s="184"/>
      <c r="AW126" s="183"/>
      <c r="AX126" s="183"/>
      <c r="AY126" s="183"/>
      <c r="AZ126" s="183"/>
      <c r="BA126" s="183"/>
      <c r="BB126" s="183"/>
      <c r="BC126" s="183"/>
      <c r="BD126" s="184"/>
      <c r="BE126" s="183"/>
      <c r="BF126" s="183"/>
      <c r="BG126" s="183"/>
      <c r="BH126" s="183"/>
      <c r="BI126" s="183"/>
      <c r="BJ126" s="183"/>
      <c r="BK126" s="183"/>
      <c r="BL126" s="184"/>
      <c r="BM126" s="183"/>
      <c r="BN126" s="183"/>
      <c r="BO126" s="183"/>
      <c r="BP126" s="183"/>
      <c r="BQ126" s="183"/>
      <c r="BR126" s="183"/>
      <c r="BS126" s="183"/>
      <c r="BT126" s="184"/>
      <c r="BU126" s="183"/>
      <c r="BV126" s="183"/>
      <c r="BW126" s="183"/>
      <c r="BX126" s="183"/>
      <c r="BY126" s="183"/>
      <c r="BZ126" s="183"/>
      <c r="CA126" s="183"/>
      <c r="CB126" s="184"/>
      <c r="CC126" s="183"/>
      <c r="CD126" s="183"/>
      <c r="CE126" s="183"/>
      <c r="CF126" s="183"/>
      <c r="CG126" s="183"/>
      <c r="CH126" s="183"/>
      <c r="CI126" s="183"/>
      <c r="CJ126" s="184"/>
      <c r="CK126" s="183"/>
      <c r="CL126" s="183"/>
      <c r="CM126" s="183"/>
      <c r="CN126" s="183"/>
      <c r="CO126" s="183"/>
      <c r="CP126" s="183"/>
      <c r="CQ126" s="183"/>
      <c r="CR126" s="184"/>
      <c r="CS126" s="183"/>
      <c r="CT126" s="183"/>
      <c r="CU126" s="183"/>
      <c r="CV126" s="183"/>
      <c r="CW126" s="183"/>
      <c r="CX126" s="183"/>
      <c r="CY126" s="183"/>
      <c r="CZ126" s="184"/>
      <c r="DA126" s="183"/>
      <c r="DB126" s="183"/>
      <c r="DC126" s="183"/>
      <c r="DD126" s="183"/>
      <c r="DE126" s="183"/>
      <c r="DF126" s="183"/>
      <c r="DG126" s="183"/>
      <c r="DH126" s="184"/>
      <c r="DI126" s="183"/>
      <c r="DJ126" s="183"/>
      <c r="DK126" s="183"/>
      <c r="DL126" s="183"/>
      <c r="DM126" s="183"/>
      <c r="DN126" s="183"/>
      <c r="DO126" s="183"/>
      <c r="DP126" s="184"/>
      <c r="DQ126" s="183"/>
      <c r="DR126" s="183"/>
      <c r="DS126" s="183"/>
      <c r="DT126" s="183"/>
      <c r="DU126" s="183"/>
      <c r="DV126" s="183"/>
      <c r="DW126" s="183"/>
      <c r="DX126" s="184"/>
      <c r="DY126" s="183"/>
      <c r="DZ126" s="183"/>
      <c r="EA126" s="183"/>
      <c r="EB126" s="183"/>
      <c r="EC126" s="183"/>
      <c r="ED126" s="183"/>
      <c r="EE126" s="183"/>
      <c r="EF126" s="184"/>
      <c r="EG126" s="183"/>
      <c r="EH126" s="183"/>
      <c r="EI126" s="183"/>
      <c r="EJ126" s="183"/>
      <c r="EK126" s="183"/>
      <c r="EL126" s="183"/>
      <c r="EM126" s="183"/>
      <c r="EN126" s="184"/>
      <c r="EO126" s="183"/>
      <c r="EP126" s="183"/>
      <c r="EQ126" s="183"/>
      <c r="ER126" s="183"/>
      <c r="ES126" s="183"/>
      <c r="ET126" s="183"/>
      <c r="EU126" s="183"/>
      <c r="EV126" s="184"/>
      <c r="EW126" s="183"/>
      <c r="EX126" s="183"/>
      <c r="EY126" s="183"/>
      <c r="EZ126" s="183"/>
      <c r="FA126" s="183"/>
      <c r="FB126" s="183"/>
      <c r="FC126" s="183"/>
      <c r="FD126" s="184"/>
      <c r="FE126" s="183"/>
      <c r="FF126" s="183"/>
      <c r="FG126" s="183"/>
      <c r="FH126" s="183"/>
      <c r="FI126" s="183"/>
      <c r="FJ126" s="183"/>
      <c r="FK126" s="183"/>
      <c r="FL126" s="184"/>
      <c r="FM126" s="183"/>
      <c r="FN126" s="183"/>
      <c r="FO126" s="183"/>
      <c r="FP126" s="183"/>
      <c r="FQ126" s="183"/>
      <c r="FR126" s="183"/>
      <c r="FS126" s="183"/>
      <c r="FT126" s="184"/>
      <c r="FU126" s="183"/>
      <c r="FV126" s="183"/>
      <c r="FW126" s="183"/>
      <c r="FX126" s="183"/>
      <c r="FY126" s="183"/>
      <c r="FZ126" s="183"/>
      <c r="GA126" s="183"/>
      <c r="GB126" s="184"/>
      <c r="GC126" s="183"/>
      <c r="GD126" s="183"/>
      <c r="GE126" s="183"/>
      <c r="GF126" s="183"/>
      <c r="GG126" s="183"/>
      <c r="GH126" s="183"/>
      <c r="GI126" s="183"/>
      <c r="GJ126" s="184"/>
      <c r="GK126" s="183"/>
      <c r="GL126" s="183"/>
      <c r="GM126" s="183"/>
      <c r="GN126" s="183"/>
      <c r="GO126" s="183"/>
      <c r="GP126" s="183"/>
      <c r="GQ126" s="183"/>
      <c r="GR126" s="184"/>
      <c r="GS126" s="183"/>
      <c r="GT126" s="183"/>
      <c r="GU126" s="183"/>
      <c r="GV126" s="183"/>
      <c r="GW126" s="183"/>
      <c r="GX126" s="183"/>
      <c r="GY126" s="183"/>
      <c r="GZ126" s="184"/>
      <c r="HA126" s="183"/>
      <c r="HB126" s="183"/>
      <c r="HC126" s="183"/>
      <c r="HD126" s="183"/>
      <c r="HE126" s="183"/>
      <c r="HF126" s="183"/>
      <c r="HG126" s="183"/>
      <c r="HH126" s="184"/>
      <c r="HI126" s="183"/>
      <c r="HJ126" s="183"/>
      <c r="HK126" s="183"/>
      <c r="HL126" s="183"/>
      <c r="HM126" s="183"/>
      <c r="HN126" s="183"/>
      <c r="HO126" s="183"/>
      <c r="HP126" s="184"/>
      <c r="HQ126" s="183"/>
      <c r="HR126" s="183"/>
      <c r="HS126" s="183"/>
      <c r="HT126" s="183"/>
      <c r="HU126" s="183"/>
      <c r="HV126" s="183"/>
      <c r="HW126" s="183"/>
      <c r="HX126" s="184"/>
      <c r="HY126" s="183"/>
      <c r="HZ126" s="183"/>
      <c r="IA126" s="183"/>
      <c r="IB126" s="183"/>
      <c r="IC126" s="183"/>
      <c r="ID126" s="183"/>
      <c r="IE126" s="183"/>
      <c r="IF126" s="184"/>
      <c r="IG126" s="183"/>
      <c r="IH126" s="183"/>
      <c r="II126" s="183"/>
      <c r="IJ126" s="183"/>
      <c r="IK126" s="183"/>
      <c r="IL126" s="183"/>
      <c r="IM126" s="183"/>
      <c r="IN126" s="184"/>
      <c r="IO126" s="183"/>
      <c r="IP126" s="183"/>
      <c r="IQ126" s="183"/>
      <c r="IR126" s="183"/>
      <c r="IS126" s="183"/>
      <c r="IT126" s="183"/>
      <c r="IU126" s="183"/>
      <c r="IV126" s="184"/>
    </row>
    <row r="127" spans="1:256" ht="99.75" x14ac:dyDescent="0.2">
      <c r="A127" s="185" t="s">
        <v>155</v>
      </c>
      <c r="B127" s="143"/>
      <c r="C127" s="186"/>
      <c r="D127" s="187"/>
      <c r="E127" s="187"/>
      <c r="F127" s="187"/>
      <c r="G127" s="188"/>
      <c r="H127" s="189"/>
      <c r="I127" s="189"/>
      <c r="J127" s="189"/>
      <c r="K127" s="189"/>
      <c r="L127" s="190"/>
      <c r="M127" s="67"/>
      <c r="N127" s="182"/>
      <c r="O127" s="182"/>
      <c r="P127" s="182"/>
      <c r="Q127" s="182"/>
      <c r="R127" s="182"/>
      <c r="S127" s="182"/>
      <c r="T127" s="182"/>
      <c r="U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2"/>
      <c r="BO127" s="192"/>
      <c r="BP127" s="192"/>
      <c r="BQ127" s="192"/>
      <c r="BR127" s="192"/>
      <c r="BS127" s="192"/>
      <c r="BT127" s="192"/>
      <c r="BU127" s="192"/>
      <c r="BV127" s="192"/>
      <c r="BW127" s="192"/>
      <c r="BX127" s="192"/>
      <c r="BY127" s="192"/>
      <c r="BZ127" s="192"/>
      <c r="CA127" s="192"/>
      <c r="CB127" s="192"/>
      <c r="CC127" s="192"/>
      <c r="CD127" s="192"/>
      <c r="CE127" s="192"/>
      <c r="CF127" s="192"/>
      <c r="CG127" s="192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2"/>
      <c r="CR127" s="192"/>
      <c r="CS127" s="192"/>
      <c r="CT127" s="192"/>
      <c r="CU127" s="192"/>
      <c r="CV127" s="192"/>
      <c r="CW127" s="192"/>
      <c r="CX127" s="192"/>
      <c r="CY127" s="192"/>
      <c r="CZ127" s="192"/>
      <c r="DA127" s="192"/>
      <c r="DB127" s="192"/>
      <c r="DC127" s="192"/>
      <c r="DD127" s="192"/>
      <c r="DE127" s="192"/>
      <c r="DF127" s="192"/>
      <c r="DG127" s="192"/>
      <c r="DH127" s="192"/>
      <c r="DI127" s="192"/>
      <c r="DJ127" s="192"/>
      <c r="DK127" s="192"/>
      <c r="DL127" s="192"/>
      <c r="DM127" s="192"/>
      <c r="DN127" s="192"/>
      <c r="DO127" s="192"/>
      <c r="DP127" s="192"/>
      <c r="DQ127" s="192"/>
      <c r="DR127" s="192"/>
      <c r="DS127" s="192"/>
      <c r="DT127" s="192"/>
      <c r="DU127" s="192"/>
      <c r="DV127" s="192"/>
      <c r="DW127" s="192"/>
      <c r="DX127" s="192"/>
      <c r="DY127" s="192"/>
      <c r="DZ127" s="192"/>
      <c r="EA127" s="192"/>
      <c r="EB127" s="192"/>
      <c r="EC127" s="192"/>
      <c r="ED127" s="192"/>
      <c r="EE127" s="192"/>
      <c r="EF127" s="192"/>
      <c r="EG127" s="192"/>
      <c r="EH127" s="192"/>
      <c r="EI127" s="192"/>
      <c r="EJ127" s="192"/>
      <c r="EK127" s="192"/>
      <c r="EL127" s="192"/>
      <c r="EM127" s="192"/>
      <c r="EN127" s="192"/>
      <c r="EO127" s="192"/>
      <c r="EP127" s="192"/>
      <c r="EQ127" s="192"/>
      <c r="ER127" s="192"/>
      <c r="ES127" s="192"/>
      <c r="ET127" s="192"/>
      <c r="EU127" s="192"/>
      <c r="EV127" s="192"/>
      <c r="EW127" s="192"/>
      <c r="EX127" s="192"/>
      <c r="EY127" s="192"/>
      <c r="EZ127" s="192"/>
      <c r="FA127" s="192"/>
      <c r="FB127" s="192"/>
      <c r="FC127" s="192"/>
      <c r="FD127" s="192"/>
      <c r="FE127" s="192"/>
      <c r="FF127" s="192"/>
      <c r="FG127" s="192"/>
      <c r="FH127" s="192"/>
      <c r="FI127" s="192"/>
      <c r="FJ127" s="192"/>
      <c r="FK127" s="192"/>
      <c r="FL127" s="192"/>
      <c r="FM127" s="192"/>
      <c r="FN127" s="192"/>
      <c r="FO127" s="192"/>
      <c r="FP127" s="192"/>
      <c r="FQ127" s="192"/>
      <c r="FR127" s="192"/>
      <c r="FS127" s="192"/>
      <c r="FT127" s="192"/>
      <c r="FU127" s="192"/>
      <c r="FV127" s="192"/>
      <c r="FW127" s="192"/>
      <c r="FX127" s="192"/>
      <c r="FY127" s="192"/>
      <c r="FZ127" s="192"/>
      <c r="GA127" s="192"/>
      <c r="GB127" s="192"/>
      <c r="GC127" s="192"/>
      <c r="GD127" s="192"/>
      <c r="GE127" s="192"/>
      <c r="GF127" s="192"/>
      <c r="GG127" s="192"/>
      <c r="GH127" s="192"/>
      <c r="GI127" s="192"/>
      <c r="GJ127" s="192"/>
      <c r="GK127" s="192"/>
      <c r="GL127" s="192"/>
      <c r="GM127" s="192"/>
      <c r="GN127" s="192"/>
      <c r="GO127" s="192"/>
      <c r="GP127" s="192"/>
      <c r="GQ127" s="192"/>
      <c r="GR127" s="192"/>
      <c r="GS127" s="192"/>
      <c r="GT127" s="192"/>
      <c r="GU127" s="192"/>
      <c r="GV127" s="192"/>
      <c r="GW127" s="192"/>
      <c r="GX127" s="192"/>
      <c r="GY127" s="192"/>
      <c r="GZ127" s="192"/>
      <c r="HA127" s="192"/>
      <c r="HB127" s="192"/>
      <c r="HC127" s="192"/>
      <c r="HD127" s="192"/>
      <c r="HE127" s="192"/>
      <c r="HF127" s="192"/>
      <c r="HG127" s="192"/>
      <c r="HH127" s="192"/>
      <c r="HI127" s="192"/>
      <c r="HJ127" s="192"/>
      <c r="HK127" s="192"/>
      <c r="HL127" s="192"/>
      <c r="HM127" s="192"/>
      <c r="HN127" s="192"/>
      <c r="HO127" s="192"/>
      <c r="HP127" s="192"/>
      <c r="HQ127" s="192"/>
      <c r="HR127" s="192"/>
      <c r="HS127" s="192"/>
      <c r="HT127" s="192"/>
      <c r="HU127" s="192"/>
      <c r="HV127" s="192"/>
      <c r="HW127" s="192"/>
      <c r="HX127" s="192"/>
      <c r="HY127" s="192"/>
      <c r="HZ127" s="192"/>
      <c r="IA127" s="192"/>
      <c r="IB127" s="192"/>
      <c r="IC127" s="192"/>
      <c r="ID127" s="192"/>
      <c r="IE127" s="192"/>
      <c r="IF127" s="192"/>
      <c r="IG127" s="192"/>
      <c r="IH127" s="192"/>
      <c r="II127" s="192"/>
      <c r="IJ127" s="192"/>
      <c r="IK127" s="192"/>
      <c r="IL127" s="192"/>
      <c r="IM127" s="192"/>
      <c r="IN127" s="192"/>
      <c r="IO127" s="192"/>
      <c r="IP127" s="192"/>
      <c r="IQ127" s="192"/>
      <c r="IR127" s="192"/>
      <c r="IS127" s="192"/>
      <c r="IT127" s="192"/>
      <c r="IU127" s="192"/>
      <c r="IV127" s="192"/>
    </row>
    <row r="128" spans="1:256" ht="12.75" x14ac:dyDescent="0.2">
      <c r="A128" s="193" t="s">
        <v>156</v>
      </c>
      <c r="B128" s="194" t="s">
        <v>157</v>
      </c>
      <c r="C128" s="186">
        <v>550.62</v>
      </c>
      <c r="D128" s="187"/>
      <c r="E128" s="187">
        <v>978.87</v>
      </c>
      <c r="F128" s="187"/>
      <c r="G128" s="188">
        <v>980</v>
      </c>
      <c r="H128" s="189">
        <v>980</v>
      </c>
      <c r="I128" s="189">
        <v>980</v>
      </c>
      <c r="J128" s="189">
        <v>980</v>
      </c>
      <c r="K128" s="189">
        <v>980</v>
      </c>
      <c r="L128" s="190">
        <v>349</v>
      </c>
      <c r="M128" s="67">
        <v>493.32</v>
      </c>
      <c r="N128" s="182">
        <v>240.86</v>
      </c>
      <c r="O128" s="182"/>
      <c r="P128" s="182"/>
      <c r="Q128" s="182"/>
      <c r="R128" s="182"/>
      <c r="S128" s="182"/>
      <c r="T128" s="182"/>
      <c r="U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  <c r="EG128" s="192"/>
      <c r="EH128" s="192"/>
      <c r="EI128" s="192"/>
      <c r="EJ128" s="192"/>
      <c r="EK128" s="192"/>
      <c r="EL128" s="192"/>
      <c r="EM128" s="192"/>
      <c r="EN128" s="192"/>
      <c r="EO128" s="192"/>
      <c r="EP128" s="192"/>
      <c r="EQ128" s="192"/>
      <c r="ER128" s="192"/>
      <c r="ES128" s="192"/>
      <c r="ET128" s="192"/>
      <c r="EU128" s="192"/>
      <c r="EV128" s="192"/>
      <c r="EW128" s="192"/>
      <c r="EX128" s="192"/>
      <c r="EY128" s="192"/>
      <c r="EZ128" s="192"/>
      <c r="FA128" s="192"/>
      <c r="FB128" s="192"/>
      <c r="FC128" s="192"/>
      <c r="FD128" s="192"/>
      <c r="FE128" s="192"/>
      <c r="FF128" s="192"/>
      <c r="FG128" s="192"/>
      <c r="FH128" s="192"/>
      <c r="FI128" s="192"/>
      <c r="FJ128" s="192"/>
      <c r="FK128" s="192"/>
      <c r="FL128" s="192"/>
      <c r="FM128" s="192"/>
      <c r="FN128" s="192"/>
      <c r="FO128" s="192"/>
      <c r="FP128" s="192"/>
      <c r="FQ128" s="192"/>
      <c r="FR128" s="192"/>
      <c r="FS128" s="192"/>
      <c r="FT128" s="192"/>
      <c r="FU128" s="192"/>
      <c r="FV128" s="192"/>
      <c r="FW128" s="192"/>
      <c r="FX128" s="192"/>
      <c r="FY128" s="192"/>
      <c r="FZ128" s="192"/>
      <c r="GA128" s="192"/>
      <c r="GB128" s="192"/>
      <c r="GC128" s="192"/>
      <c r="GD128" s="192"/>
      <c r="GE128" s="192"/>
      <c r="GF128" s="192"/>
      <c r="GG128" s="192"/>
      <c r="GH128" s="192"/>
      <c r="GI128" s="192"/>
      <c r="GJ128" s="192"/>
      <c r="GK128" s="192"/>
      <c r="GL128" s="192"/>
      <c r="GM128" s="192"/>
      <c r="GN128" s="192"/>
      <c r="GO128" s="192"/>
      <c r="GP128" s="192"/>
      <c r="GQ128" s="192"/>
      <c r="GR128" s="192"/>
      <c r="GS128" s="192"/>
      <c r="GT128" s="192"/>
      <c r="GU128" s="192"/>
      <c r="GV128" s="192"/>
      <c r="GW128" s="192"/>
      <c r="GX128" s="192"/>
      <c r="GY128" s="192"/>
      <c r="GZ128" s="192"/>
      <c r="HA128" s="192"/>
      <c r="HB128" s="192"/>
      <c r="HC128" s="192"/>
      <c r="HD128" s="192"/>
      <c r="HE128" s="192"/>
      <c r="HF128" s="192"/>
      <c r="HG128" s="192"/>
      <c r="HH128" s="192"/>
      <c r="HI128" s="192"/>
      <c r="HJ128" s="192"/>
      <c r="HK128" s="192"/>
      <c r="HL128" s="192"/>
      <c r="HM128" s="192"/>
      <c r="HN128" s="192"/>
      <c r="HO128" s="192"/>
      <c r="HP128" s="192"/>
      <c r="HQ128" s="192"/>
      <c r="HR128" s="192"/>
      <c r="HS128" s="192"/>
      <c r="HT128" s="192"/>
      <c r="HU128" s="192"/>
      <c r="HV128" s="192"/>
      <c r="HW128" s="192"/>
      <c r="HX128" s="192"/>
      <c r="HY128" s="192"/>
      <c r="HZ128" s="192"/>
      <c r="IA128" s="192"/>
      <c r="IB128" s="192"/>
      <c r="IC128" s="192"/>
      <c r="ID128" s="192"/>
      <c r="IE128" s="192"/>
      <c r="IF128" s="192"/>
      <c r="IG128" s="192"/>
      <c r="IH128" s="192"/>
      <c r="II128" s="192"/>
      <c r="IJ128" s="192"/>
      <c r="IK128" s="192"/>
      <c r="IL128" s="192"/>
      <c r="IM128" s="192"/>
      <c r="IN128" s="192"/>
      <c r="IO128" s="192"/>
      <c r="IP128" s="192"/>
      <c r="IQ128" s="192"/>
      <c r="IR128" s="192"/>
      <c r="IS128" s="192"/>
      <c r="IT128" s="192"/>
      <c r="IU128" s="192"/>
      <c r="IV128" s="192"/>
    </row>
    <row r="129" spans="1:256" ht="12.75" x14ac:dyDescent="0.2">
      <c r="A129" s="193" t="s">
        <v>158</v>
      </c>
      <c r="B129" s="194" t="s">
        <v>157</v>
      </c>
      <c r="C129" s="186">
        <v>0</v>
      </c>
      <c r="D129" s="187"/>
      <c r="E129" s="187">
        <v>0</v>
      </c>
      <c r="F129" s="187"/>
      <c r="G129" s="188">
        <v>0</v>
      </c>
      <c r="H129" s="189">
        <v>0</v>
      </c>
      <c r="I129" s="189">
        <v>0</v>
      </c>
      <c r="J129" s="189">
        <v>0</v>
      </c>
      <c r="K129" s="189">
        <v>0</v>
      </c>
      <c r="L129" s="190"/>
      <c r="M129" s="67">
        <v>8.6999999999999993</v>
      </c>
      <c r="N129" s="182">
        <v>5.7</v>
      </c>
      <c r="O129" s="182"/>
      <c r="P129" s="182"/>
      <c r="Q129" s="182"/>
      <c r="R129" s="182"/>
      <c r="S129" s="182"/>
      <c r="T129" s="182"/>
      <c r="U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192"/>
      <c r="BY129" s="192"/>
      <c r="BZ129" s="192"/>
      <c r="CA129" s="192"/>
      <c r="CB129" s="192"/>
      <c r="CC129" s="192"/>
      <c r="CD129" s="192"/>
      <c r="CE129" s="192"/>
      <c r="CF129" s="192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2"/>
      <c r="CR129" s="192"/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  <c r="DK129" s="192"/>
      <c r="DL129" s="192"/>
      <c r="DM129" s="192"/>
      <c r="DN129" s="192"/>
      <c r="DO129" s="192"/>
      <c r="DP129" s="192"/>
      <c r="DQ129" s="192"/>
      <c r="DR129" s="192"/>
      <c r="DS129" s="192"/>
      <c r="DT129" s="192"/>
      <c r="DU129" s="192"/>
      <c r="DV129" s="192"/>
      <c r="DW129" s="192"/>
      <c r="DX129" s="192"/>
      <c r="DY129" s="192"/>
      <c r="DZ129" s="192"/>
      <c r="EA129" s="192"/>
      <c r="EB129" s="192"/>
      <c r="EC129" s="192"/>
      <c r="ED129" s="192"/>
      <c r="EE129" s="192"/>
      <c r="EF129" s="192"/>
      <c r="EG129" s="192"/>
      <c r="EH129" s="192"/>
      <c r="EI129" s="192"/>
      <c r="EJ129" s="192"/>
      <c r="EK129" s="192"/>
      <c r="EL129" s="192"/>
      <c r="EM129" s="192"/>
      <c r="EN129" s="192"/>
      <c r="EO129" s="192"/>
      <c r="EP129" s="192"/>
      <c r="EQ129" s="192"/>
      <c r="ER129" s="192"/>
      <c r="ES129" s="192"/>
      <c r="ET129" s="192"/>
      <c r="EU129" s="192"/>
      <c r="EV129" s="192"/>
      <c r="EW129" s="192"/>
      <c r="EX129" s="192"/>
      <c r="EY129" s="192"/>
      <c r="EZ129" s="192"/>
      <c r="FA129" s="192"/>
      <c r="FB129" s="192"/>
      <c r="FC129" s="192"/>
      <c r="FD129" s="192"/>
      <c r="FE129" s="192"/>
      <c r="FF129" s="192"/>
      <c r="FG129" s="192"/>
      <c r="FH129" s="192"/>
      <c r="FI129" s="192"/>
      <c r="FJ129" s="192"/>
      <c r="FK129" s="192"/>
      <c r="FL129" s="192"/>
      <c r="FM129" s="192"/>
      <c r="FN129" s="192"/>
      <c r="FO129" s="192"/>
      <c r="FP129" s="192"/>
      <c r="FQ129" s="192"/>
      <c r="FR129" s="192"/>
      <c r="FS129" s="192"/>
      <c r="FT129" s="192"/>
      <c r="FU129" s="192"/>
      <c r="FV129" s="192"/>
      <c r="FW129" s="192"/>
      <c r="FX129" s="192"/>
      <c r="FY129" s="192"/>
      <c r="FZ129" s="192"/>
      <c r="GA129" s="192"/>
      <c r="GB129" s="192"/>
      <c r="GC129" s="192"/>
      <c r="GD129" s="192"/>
      <c r="GE129" s="192"/>
      <c r="GF129" s="192"/>
      <c r="GG129" s="192"/>
      <c r="GH129" s="192"/>
      <c r="GI129" s="192"/>
      <c r="GJ129" s="192"/>
      <c r="GK129" s="192"/>
      <c r="GL129" s="192"/>
      <c r="GM129" s="192"/>
      <c r="GN129" s="192"/>
      <c r="GO129" s="192"/>
      <c r="GP129" s="192"/>
      <c r="GQ129" s="192"/>
      <c r="GR129" s="192"/>
      <c r="GS129" s="192"/>
      <c r="GT129" s="192"/>
      <c r="GU129" s="192"/>
      <c r="GV129" s="192"/>
      <c r="GW129" s="192"/>
      <c r="GX129" s="192"/>
      <c r="GY129" s="192"/>
      <c r="GZ129" s="192"/>
      <c r="HA129" s="192"/>
      <c r="HB129" s="192"/>
      <c r="HC129" s="192"/>
      <c r="HD129" s="192"/>
      <c r="HE129" s="192"/>
      <c r="HF129" s="192"/>
      <c r="HG129" s="192"/>
      <c r="HH129" s="192"/>
      <c r="HI129" s="192"/>
      <c r="HJ129" s="192"/>
      <c r="HK129" s="192"/>
      <c r="HL129" s="192"/>
      <c r="HM129" s="192"/>
      <c r="HN129" s="192"/>
      <c r="HO129" s="192"/>
      <c r="HP129" s="192"/>
      <c r="HQ129" s="192"/>
      <c r="HR129" s="192"/>
      <c r="HS129" s="192"/>
      <c r="HT129" s="192"/>
      <c r="HU129" s="192"/>
      <c r="HV129" s="192"/>
      <c r="HW129" s="192"/>
      <c r="HX129" s="192"/>
      <c r="HY129" s="192"/>
      <c r="HZ129" s="192"/>
      <c r="IA129" s="192"/>
      <c r="IB129" s="192"/>
      <c r="IC129" s="192"/>
      <c r="ID129" s="192"/>
      <c r="IE129" s="192"/>
      <c r="IF129" s="192"/>
      <c r="IG129" s="192"/>
      <c r="IH129" s="192"/>
      <c r="II129" s="192"/>
      <c r="IJ129" s="192"/>
      <c r="IK129" s="192"/>
      <c r="IL129" s="192"/>
      <c r="IM129" s="192"/>
      <c r="IN129" s="192"/>
      <c r="IO129" s="192"/>
      <c r="IP129" s="192"/>
      <c r="IQ129" s="192"/>
      <c r="IR129" s="192"/>
      <c r="IS129" s="192"/>
      <c r="IT129" s="192"/>
      <c r="IU129" s="192"/>
      <c r="IV129" s="192"/>
    </row>
    <row r="130" spans="1:256" ht="12.75" x14ac:dyDescent="0.2">
      <c r="A130" s="193" t="s">
        <v>159</v>
      </c>
      <c r="B130" s="194" t="s">
        <v>157</v>
      </c>
      <c r="C130" s="186">
        <v>0</v>
      </c>
      <c r="D130" s="187"/>
      <c r="E130" s="187">
        <v>0</v>
      </c>
      <c r="F130" s="187"/>
      <c r="G130" s="188">
        <v>0</v>
      </c>
      <c r="H130" s="189">
        <v>0</v>
      </c>
      <c r="I130" s="189">
        <v>0</v>
      </c>
      <c r="J130" s="189">
        <v>0</v>
      </c>
      <c r="K130" s="189">
        <v>0</v>
      </c>
      <c r="L130" s="190"/>
      <c r="M130" s="67"/>
      <c r="N130" s="182"/>
      <c r="O130" s="182"/>
      <c r="P130" s="182"/>
      <c r="Q130" s="182"/>
      <c r="R130" s="182"/>
      <c r="S130" s="182"/>
      <c r="T130" s="182"/>
      <c r="U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  <c r="EG130" s="192"/>
      <c r="EH130" s="192"/>
      <c r="EI130" s="192"/>
      <c r="EJ130" s="192"/>
      <c r="EK130" s="192"/>
      <c r="EL130" s="192"/>
      <c r="EM130" s="192"/>
      <c r="EN130" s="192"/>
      <c r="EO130" s="192"/>
      <c r="EP130" s="192"/>
      <c r="EQ130" s="192"/>
      <c r="ER130" s="192"/>
      <c r="ES130" s="192"/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  <c r="FF130" s="192"/>
      <c r="FG130" s="192"/>
      <c r="FH130" s="192"/>
      <c r="FI130" s="192"/>
      <c r="FJ130" s="192"/>
      <c r="FK130" s="192"/>
      <c r="FL130" s="192"/>
      <c r="FM130" s="192"/>
      <c r="FN130" s="192"/>
      <c r="FO130" s="192"/>
      <c r="FP130" s="192"/>
      <c r="FQ130" s="192"/>
      <c r="FR130" s="192"/>
      <c r="FS130" s="192"/>
      <c r="FT130" s="192"/>
      <c r="FU130" s="192"/>
      <c r="FV130" s="192"/>
      <c r="FW130" s="192"/>
      <c r="FX130" s="192"/>
      <c r="FY130" s="192"/>
      <c r="FZ130" s="192"/>
      <c r="GA130" s="192"/>
      <c r="GB130" s="192"/>
      <c r="GC130" s="192"/>
      <c r="GD130" s="192"/>
      <c r="GE130" s="192"/>
      <c r="GF130" s="192"/>
      <c r="GG130" s="192"/>
      <c r="GH130" s="192"/>
      <c r="GI130" s="192"/>
      <c r="GJ130" s="192"/>
      <c r="GK130" s="192"/>
      <c r="GL130" s="192"/>
      <c r="GM130" s="192"/>
      <c r="GN130" s="192"/>
      <c r="GO130" s="192"/>
      <c r="GP130" s="192"/>
      <c r="GQ130" s="192"/>
      <c r="GR130" s="192"/>
      <c r="GS130" s="192"/>
      <c r="GT130" s="192"/>
      <c r="GU130" s="192"/>
      <c r="GV130" s="192"/>
      <c r="GW130" s="192"/>
      <c r="GX130" s="192"/>
      <c r="GY130" s="192"/>
      <c r="GZ130" s="192"/>
      <c r="HA130" s="192"/>
      <c r="HB130" s="192"/>
      <c r="HC130" s="192"/>
      <c r="HD130" s="192"/>
      <c r="HE130" s="192"/>
      <c r="HF130" s="192"/>
      <c r="HG130" s="192"/>
      <c r="HH130" s="192"/>
      <c r="HI130" s="192"/>
      <c r="HJ130" s="192"/>
      <c r="HK130" s="192"/>
      <c r="HL130" s="192"/>
      <c r="HM130" s="192"/>
      <c r="HN130" s="192"/>
      <c r="HO130" s="192"/>
      <c r="HP130" s="192"/>
      <c r="HQ130" s="192"/>
      <c r="HR130" s="192"/>
      <c r="HS130" s="192"/>
      <c r="HT130" s="192"/>
      <c r="HU130" s="192"/>
      <c r="HV130" s="192"/>
      <c r="HW130" s="192"/>
      <c r="HX130" s="192"/>
      <c r="HY130" s="192"/>
      <c r="HZ130" s="192"/>
      <c r="IA130" s="192"/>
      <c r="IB130" s="192"/>
      <c r="IC130" s="192"/>
      <c r="ID130" s="192"/>
      <c r="IE130" s="192"/>
      <c r="IF130" s="192"/>
      <c r="IG130" s="192"/>
      <c r="IH130" s="192"/>
      <c r="II130" s="192"/>
      <c r="IJ130" s="192"/>
      <c r="IK130" s="192"/>
      <c r="IL130" s="192"/>
      <c r="IM130" s="192"/>
      <c r="IN130" s="192"/>
      <c r="IO130" s="192"/>
      <c r="IP130" s="192"/>
      <c r="IQ130" s="192"/>
      <c r="IR130" s="192"/>
      <c r="IS130" s="192"/>
      <c r="IT130" s="192"/>
      <c r="IU130" s="192"/>
      <c r="IV130" s="192"/>
    </row>
    <row r="131" spans="1:256" ht="12.75" x14ac:dyDescent="0.2">
      <c r="A131" s="193" t="s">
        <v>160</v>
      </c>
      <c r="B131" s="194" t="s">
        <v>157</v>
      </c>
      <c r="C131" s="186">
        <v>0</v>
      </c>
      <c r="D131" s="187"/>
      <c r="E131" s="187">
        <v>0</v>
      </c>
      <c r="F131" s="187"/>
      <c r="G131" s="188">
        <v>0</v>
      </c>
      <c r="H131" s="189">
        <v>0</v>
      </c>
      <c r="I131" s="189">
        <v>0</v>
      </c>
      <c r="J131" s="189">
        <v>0</v>
      </c>
      <c r="K131" s="189">
        <v>0</v>
      </c>
      <c r="L131" s="190"/>
      <c r="M131" s="67"/>
      <c r="N131" s="182"/>
      <c r="O131" s="182"/>
      <c r="P131" s="182"/>
      <c r="Q131" s="182"/>
      <c r="R131" s="182"/>
      <c r="S131" s="182"/>
      <c r="T131" s="182"/>
      <c r="U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  <c r="EG131" s="192"/>
      <c r="EH131" s="192"/>
      <c r="EI131" s="192"/>
      <c r="EJ131" s="192"/>
      <c r="EK131" s="192"/>
      <c r="EL131" s="192"/>
      <c r="EM131" s="192"/>
      <c r="EN131" s="192"/>
      <c r="EO131" s="192"/>
      <c r="EP131" s="192"/>
      <c r="EQ131" s="192"/>
      <c r="ER131" s="192"/>
      <c r="ES131" s="192"/>
      <c r="ET131" s="192"/>
      <c r="EU131" s="192"/>
      <c r="EV131" s="192"/>
      <c r="EW131" s="192"/>
      <c r="EX131" s="192"/>
      <c r="EY131" s="192"/>
      <c r="EZ131" s="192"/>
      <c r="FA131" s="192"/>
      <c r="FB131" s="192"/>
      <c r="FC131" s="192"/>
      <c r="FD131" s="192"/>
      <c r="FE131" s="192"/>
      <c r="FF131" s="192"/>
      <c r="FG131" s="192"/>
      <c r="FH131" s="192"/>
      <c r="FI131" s="192"/>
      <c r="FJ131" s="192"/>
      <c r="FK131" s="192"/>
      <c r="FL131" s="192"/>
      <c r="FM131" s="192"/>
      <c r="FN131" s="192"/>
      <c r="FO131" s="192"/>
      <c r="FP131" s="192"/>
      <c r="FQ131" s="192"/>
      <c r="FR131" s="192"/>
      <c r="FS131" s="192"/>
      <c r="FT131" s="192"/>
      <c r="FU131" s="192"/>
      <c r="FV131" s="192"/>
      <c r="FW131" s="192"/>
      <c r="FX131" s="192"/>
      <c r="FY131" s="192"/>
      <c r="FZ131" s="192"/>
      <c r="GA131" s="192"/>
      <c r="GB131" s="192"/>
      <c r="GC131" s="192"/>
      <c r="GD131" s="192"/>
      <c r="GE131" s="192"/>
      <c r="GF131" s="192"/>
      <c r="GG131" s="192"/>
      <c r="GH131" s="192"/>
      <c r="GI131" s="192"/>
      <c r="GJ131" s="192"/>
      <c r="GK131" s="192"/>
      <c r="GL131" s="192"/>
      <c r="GM131" s="192"/>
      <c r="GN131" s="192"/>
      <c r="GO131" s="192"/>
      <c r="GP131" s="192"/>
      <c r="GQ131" s="192"/>
      <c r="GR131" s="192"/>
      <c r="GS131" s="192"/>
      <c r="GT131" s="192"/>
      <c r="GU131" s="192"/>
      <c r="GV131" s="192"/>
      <c r="GW131" s="192"/>
      <c r="GX131" s="192"/>
      <c r="GY131" s="192"/>
      <c r="GZ131" s="192"/>
      <c r="HA131" s="192"/>
      <c r="HB131" s="192"/>
      <c r="HC131" s="192"/>
      <c r="HD131" s="192"/>
      <c r="HE131" s="192"/>
      <c r="HF131" s="192"/>
      <c r="HG131" s="192"/>
      <c r="HH131" s="192"/>
      <c r="HI131" s="192"/>
      <c r="HJ131" s="192"/>
      <c r="HK131" s="192"/>
      <c r="HL131" s="192"/>
      <c r="HM131" s="192"/>
      <c r="HN131" s="192"/>
      <c r="HO131" s="192"/>
      <c r="HP131" s="192"/>
      <c r="HQ131" s="192"/>
      <c r="HR131" s="192"/>
      <c r="HS131" s="192"/>
      <c r="HT131" s="192"/>
      <c r="HU131" s="192"/>
      <c r="HV131" s="192"/>
      <c r="HW131" s="192"/>
      <c r="HX131" s="192"/>
      <c r="HY131" s="192"/>
      <c r="HZ131" s="192"/>
      <c r="IA131" s="192"/>
      <c r="IB131" s="192"/>
      <c r="IC131" s="192"/>
      <c r="ID131" s="192"/>
      <c r="IE131" s="192"/>
      <c r="IF131" s="192"/>
      <c r="IG131" s="192"/>
      <c r="IH131" s="192"/>
      <c r="II131" s="192"/>
      <c r="IJ131" s="192"/>
      <c r="IK131" s="192"/>
      <c r="IL131" s="192"/>
      <c r="IM131" s="192"/>
      <c r="IN131" s="192"/>
      <c r="IO131" s="192"/>
      <c r="IP131" s="192"/>
      <c r="IQ131" s="192"/>
      <c r="IR131" s="192"/>
      <c r="IS131" s="192"/>
      <c r="IT131" s="192"/>
      <c r="IU131" s="192"/>
      <c r="IV131" s="192"/>
    </row>
    <row r="132" spans="1:256" ht="12.75" x14ac:dyDescent="0.2">
      <c r="A132" s="193" t="s">
        <v>161</v>
      </c>
      <c r="B132" s="194" t="s">
        <v>157</v>
      </c>
      <c r="C132" s="186">
        <v>0</v>
      </c>
      <c r="D132" s="187"/>
      <c r="E132" s="187">
        <v>0</v>
      </c>
      <c r="F132" s="187"/>
      <c r="G132" s="188">
        <v>0</v>
      </c>
      <c r="H132" s="189">
        <v>0</v>
      </c>
      <c r="I132" s="189">
        <v>0</v>
      </c>
      <c r="J132" s="189">
        <v>0</v>
      </c>
      <c r="K132" s="189">
        <v>0</v>
      </c>
      <c r="L132" s="190"/>
      <c r="M132" s="67"/>
      <c r="N132" s="182"/>
      <c r="O132" s="182"/>
      <c r="P132" s="182"/>
      <c r="Q132" s="182"/>
      <c r="R132" s="182"/>
      <c r="S132" s="182"/>
      <c r="T132" s="182"/>
      <c r="U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  <c r="BM132" s="192"/>
      <c r="BN132" s="192"/>
      <c r="BO132" s="192"/>
      <c r="BP132" s="192"/>
      <c r="BQ132" s="192"/>
      <c r="BR132" s="192"/>
      <c r="BS132" s="192"/>
      <c r="BT132" s="192"/>
      <c r="BU132" s="192"/>
      <c r="BV132" s="192"/>
      <c r="BW132" s="192"/>
      <c r="BX132" s="192"/>
      <c r="BY132" s="192"/>
      <c r="BZ132" s="192"/>
      <c r="CA132" s="192"/>
      <c r="CB132" s="192"/>
      <c r="CC132" s="192"/>
      <c r="CD132" s="192"/>
      <c r="CE132" s="192"/>
      <c r="CF132" s="192"/>
      <c r="CG132" s="192"/>
      <c r="CH132" s="192"/>
      <c r="CI132" s="192"/>
      <c r="CJ132" s="192"/>
      <c r="CK132" s="192"/>
      <c r="CL132" s="192"/>
      <c r="CM132" s="192"/>
      <c r="CN132" s="192"/>
      <c r="CO132" s="192"/>
      <c r="CP132" s="192"/>
      <c r="CQ132" s="192"/>
      <c r="CR132" s="192"/>
      <c r="CS132" s="192"/>
      <c r="CT132" s="192"/>
      <c r="CU132" s="192"/>
      <c r="CV132" s="192"/>
      <c r="CW132" s="192"/>
      <c r="CX132" s="192"/>
      <c r="CY132" s="192"/>
      <c r="CZ132" s="192"/>
      <c r="DA132" s="192"/>
      <c r="DB132" s="192"/>
      <c r="DC132" s="192"/>
      <c r="DD132" s="192"/>
      <c r="DE132" s="192"/>
      <c r="DF132" s="192"/>
      <c r="DG132" s="192"/>
      <c r="DH132" s="192"/>
      <c r="DI132" s="192"/>
      <c r="DJ132" s="192"/>
      <c r="DK132" s="192"/>
      <c r="DL132" s="192"/>
      <c r="DM132" s="192"/>
      <c r="DN132" s="192"/>
      <c r="DO132" s="192"/>
      <c r="DP132" s="192"/>
      <c r="DQ132" s="192"/>
      <c r="DR132" s="192"/>
      <c r="DS132" s="192"/>
      <c r="DT132" s="192"/>
      <c r="DU132" s="192"/>
      <c r="DV132" s="192"/>
      <c r="DW132" s="192"/>
      <c r="DX132" s="192"/>
      <c r="DY132" s="192"/>
      <c r="DZ132" s="192"/>
      <c r="EA132" s="192"/>
      <c r="EB132" s="192"/>
      <c r="EC132" s="192"/>
      <c r="ED132" s="192"/>
      <c r="EE132" s="192"/>
      <c r="EF132" s="192"/>
      <c r="EG132" s="192"/>
      <c r="EH132" s="192"/>
      <c r="EI132" s="192"/>
      <c r="EJ132" s="192"/>
      <c r="EK132" s="192"/>
      <c r="EL132" s="192"/>
      <c r="EM132" s="192"/>
      <c r="EN132" s="192"/>
      <c r="EO132" s="192"/>
      <c r="EP132" s="192"/>
      <c r="EQ132" s="192"/>
      <c r="ER132" s="192"/>
      <c r="ES132" s="192"/>
      <c r="ET132" s="192"/>
      <c r="EU132" s="192"/>
      <c r="EV132" s="192"/>
      <c r="EW132" s="192"/>
      <c r="EX132" s="192"/>
      <c r="EY132" s="192"/>
      <c r="EZ132" s="192"/>
      <c r="FA132" s="192"/>
      <c r="FB132" s="192"/>
      <c r="FC132" s="192"/>
      <c r="FD132" s="192"/>
      <c r="FE132" s="192"/>
      <c r="FF132" s="192"/>
      <c r="FG132" s="192"/>
      <c r="FH132" s="192"/>
      <c r="FI132" s="192"/>
      <c r="FJ132" s="192"/>
      <c r="FK132" s="192"/>
      <c r="FL132" s="192"/>
      <c r="FM132" s="192"/>
      <c r="FN132" s="192"/>
      <c r="FO132" s="192"/>
      <c r="FP132" s="192"/>
      <c r="FQ132" s="192"/>
      <c r="FR132" s="192"/>
      <c r="FS132" s="192"/>
      <c r="FT132" s="192"/>
      <c r="FU132" s="192"/>
      <c r="FV132" s="192"/>
      <c r="FW132" s="192"/>
      <c r="FX132" s="192"/>
      <c r="FY132" s="192"/>
      <c r="FZ132" s="192"/>
      <c r="GA132" s="192"/>
      <c r="GB132" s="192"/>
      <c r="GC132" s="192"/>
      <c r="GD132" s="192"/>
      <c r="GE132" s="192"/>
      <c r="GF132" s="192"/>
      <c r="GG132" s="192"/>
      <c r="GH132" s="192"/>
      <c r="GI132" s="192"/>
      <c r="GJ132" s="192"/>
      <c r="GK132" s="192"/>
      <c r="GL132" s="192"/>
      <c r="GM132" s="192"/>
      <c r="GN132" s="192"/>
      <c r="GO132" s="192"/>
      <c r="GP132" s="192"/>
      <c r="GQ132" s="192"/>
      <c r="GR132" s="192"/>
      <c r="GS132" s="192"/>
      <c r="GT132" s="192"/>
      <c r="GU132" s="192"/>
      <c r="GV132" s="192"/>
      <c r="GW132" s="192"/>
      <c r="GX132" s="192"/>
      <c r="GY132" s="192"/>
      <c r="GZ132" s="192"/>
      <c r="HA132" s="192"/>
      <c r="HB132" s="192"/>
      <c r="HC132" s="192"/>
      <c r="HD132" s="192"/>
      <c r="HE132" s="192"/>
      <c r="HF132" s="192"/>
      <c r="HG132" s="192"/>
      <c r="HH132" s="192"/>
      <c r="HI132" s="192"/>
      <c r="HJ132" s="192"/>
      <c r="HK132" s="192"/>
      <c r="HL132" s="192"/>
      <c r="HM132" s="192"/>
      <c r="HN132" s="192"/>
      <c r="HO132" s="192"/>
      <c r="HP132" s="192"/>
      <c r="HQ132" s="192"/>
      <c r="HR132" s="192"/>
      <c r="HS132" s="192"/>
      <c r="HT132" s="192"/>
      <c r="HU132" s="192"/>
      <c r="HV132" s="192"/>
      <c r="HW132" s="192"/>
      <c r="HX132" s="192"/>
      <c r="HY132" s="192"/>
      <c r="HZ132" s="192"/>
      <c r="IA132" s="192"/>
      <c r="IB132" s="192"/>
      <c r="IC132" s="192"/>
      <c r="ID132" s="192"/>
      <c r="IE132" s="192"/>
      <c r="IF132" s="192"/>
      <c r="IG132" s="192"/>
      <c r="IH132" s="192"/>
      <c r="II132" s="192"/>
      <c r="IJ132" s="192"/>
      <c r="IK132" s="192"/>
      <c r="IL132" s="192"/>
      <c r="IM132" s="192"/>
      <c r="IN132" s="192"/>
      <c r="IO132" s="192"/>
      <c r="IP132" s="192"/>
      <c r="IQ132" s="192"/>
      <c r="IR132" s="192"/>
      <c r="IS132" s="192"/>
      <c r="IT132" s="192"/>
      <c r="IU132" s="192"/>
      <c r="IV132" s="192"/>
    </row>
    <row r="133" spans="1:256" ht="12.75" x14ac:dyDescent="0.2">
      <c r="A133" s="193" t="s">
        <v>162</v>
      </c>
      <c r="B133" s="194" t="s">
        <v>157</v>
      </c>
      <c r="C133" s="186">
        <v>1112</v>
      </c>
      <c r="D133" s="187"/>
      <c r="E133" s="187">
        <v>337.03</v>
      </c>
      <c r="F133" s="187"/>
      <c r="G133" s="188">
        <v>500</v>
      </c>
      <c r="H133" s="189">
        <v>500</v>
      </c>
      <c r="I133" s="189">
        <v>500</v>
      </c>
      <c r="J133" s="189">
        <v>500</v>
      </c>
      <c r="K133" s="189">
        <v>500</v>
      </c>
      <c r="L133" s="190">
        <v>270.05</v>
      </c>
      <c r="M133" s="182">
        <f>M135+M136+M137</f>
        <v>653.71399999999994</v>
      </c>
      <c r="N133" s="182">
        <f>N135+N136+N137</f>
        <v>676.74</v>
      </c>
      <c r="O133" s="182"/>
      <c r="P133" s="182"/>
      <c r="Q133" s="182"/>
      <c r="R133" s="182"/>
      <c r="S133" s="182"/>
      <c r="T133" s="182"/>
      <c r="U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  <c r="EG133" s="192"/>
      <c r="EH133" s="192"/>
      <c r="EI133" s="192"/>
      <c r="EJ133" s="192"/>
      <c r="EK133" s="192"/>
      <c r="EL133" s="192"/>
      <c r="EM133" s="192"/>
      <c r="EN133" s="192"/>
      <c r="EO133" s="192"/>
      <c r="EP133" s="192"/>
      <c r="EQ133" s="192"/>
      <c r="ER133" s="192"/>
      <c r="ES133" s="192"/>
      <c r="ET133" s="192"/>
      <c r="EU133" s="192"/>
      <c r="EV133" s="192"/>
      <c r="EW133" s="192"/>
      <c r="EX133" s="192"/>
      <c r="EY133" s="192"/>
      <c r="EZ133" s="192"/>
      <c r="FA133" s="192"/>
      <c r="FB133" s="192"/>
      <c r="FC133" s="192"/>
      <c r="FD133" s="192"/>
      <c r="FE133" s="192"/>
      <c r="FF133" s="192"/>
      <c r="FG133" s="192"/>
      <c r="FH133" s="192"/>
      <c r="FI133" s="192"/>
      <c r="FJ133" s="192"/>
      <c r="FK133" s="192"/>
      <c r="FL133" s="192"/>
      <c r="FM133" s="192"/>
      <c r="FN133" s="192"/>
      <c r="FO133" s="192"/>
      <c r="FP133" s="192"/>
      <c r="FQ133" s="192"/>
      <c r="FR133" s="192"/>
      <c r="FS133" s="192"/>
      <c r="FT133" s="192"/>
      <c r="FU133" s="192"/>
      <c r="FV133" s="192"/>
      <c r="FW133" s="192"/>
      <c r="FX133" s="192"/>
      <c r="FY133" s="192"/>
      <c r="FZ133" s="192"/>
      <c r="GA133" s="192"/>
      <c r="GB133" s="192"/>
      <c r="GC133" s="192"/>
      <c r="GD133" s="192"/>
      <c r="GE133" s="192"/>
      <c r="GF133" s="192"/>
      <c r="GG133" s="192"/>
      <c r="GH133" s="192"/>
      <c r="GI133" s="192"/>
      <c r="GJ133" s="192"/>
      <c r="GK133" s="192"/>
      <c r="GL133" s="192"/>
      <c r="GM133" s="192"/>
      <c r="GN133" s="192"/>
      <c r="GO133" s="192"/>
      <c r="GP133" s="192"/>
      <c r="GQ133" s="192"/>
      <c r="GR133" s="192"/>
      <c r="GS133" s="192"/>
      <c r="GT133" s="192"/>
      <c r="GU133" s="192"/>
      <c r="GV133" s="192"/>
      <c r="GW133" s="192"/>
      <c r="GX133" s="192"/>
      <c r="GY133" s="192"/>
      <c r="GZ133" s="192"/>
      <c r="HA133" s="192"/>
      <c r="HB133" s="192"/>
      <c r="HC133" s="192"/>
      <c r="HD133" s="192"/>
      <c r="HE133" s="192"/>
      <c r="HF133" s="192"/>
      <c r="HG133" s="192"/>
      <c r="HH133" s="192"/>
      <c r="HI133" s="192"/>
      <c r="HJ133" s="192"/>
      <c r="HK133" s="192"/>
      <c r="HL133" s="192"/>
      <c r="HM133" s="192"/>
      <c r="HN133" s="192"/>
      <c r="HO133" s="192"/>
      <c r="HP133" s="192"/>
      <c r="HQ133" s="192"/>
      <c r="HR133" s="192"/>
      <c r="HS133" s="192"/>
      <c r="HT133" s="192"/>
      <c r="HU133" s="192"/>
      <c r="HV133" s="192"/>
      <c r="HW133" s="192"/>
      <c r="HX133" s="192"/>
      <c r="HY133" s="192"/>
      <c r="HZ133" s="192"/>
      <c r="IA133" s="192"/>
      <c r="IB133" s="192"/>
      <c r="IC133" s="192"/>
      <c r="ID133" s="192"/>
      <c r="IE133" s="192"/>
      <c r="IF133" s="192"/>
      <c r="IG133" s="192"/>
      <c r="IH133" s="192"/>
      <c r="II133" s="192"/>
      <c r="IJ133" s="192"/>
      <c r="IK133" s="192"/>
      <c r="IL133" s="192"/>
      <c r="IM133" s="192"/>
      <c r="IN133" s="192"/>
      <c r="IO133" s="192"/>
      <c r="IP133" s="192"/>
      <c r="IQ133" s="192"/>
      <c r="IR133" s="192"/>
      <c r="IS133" s="192"/>
      <c r="IT133" s="192"/>
      <c r="IU133" s="192"/>
      <c r="IV133" s="192"/>
    </row>
    <row r="134" spans="1:256" ht="12.75" x14ac:dyDescent="0.2">
      <c r="A134" s="193" t="s">
        <v>70</v>
      </c>
      <c r="B134" s="194"/>
      <c r="C134" s="186"/>
      <c r="D134" s="187"/>
      <c r="E134" s="187"/>
      <c r="F134" s="187"/>
      <c r="G134" s="188"/>
      <c r="H134" s="189"/>
      <c r="I134" s="189"/>
      <c r="J134" s="189"/>
      <c r="K134" s="189"/>
      <c r="L134" s="190"/>
      <c r="M134" s="67"/>
      <c r="N134" s="182"/>
      <c r="O134" s="182"/>
      <c r="P134" s="182"/>
      <c r="Q134" s="182"/>
      <c r="R134" s="182"/>
      <c r="S134" s="182"/>
      <c r="T134" s="182"/>
      <c r="U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  <c r="EG134" s="192"/>
      <c r="EH134" s="192"/>
      <c r="EI134" s="192"/>
      <c r="EJ134" s="192"/>
      <c r="EK134" s="192"/>
      <c r="EL134" s="192"/>
      <c r="EM134" s="192"/>
      <c r="EN134" s="192"/>
      <c r="EO134" s="192"/>
      <c r="EP134" s="192"/>
      <c r="EQ134" s="192"/>
      <c r="ER134" s="192"/>
      <c r="ES134" s="192"/>
      <c r="ET134" s="192"/>
      <c r="EU134" s="192"/>
      <c r="EV134" s="192"/>
      <c r="EW134" s="192"/>
      <c r="EX134" s="192"/>
      <c r="EY134" s="192"/>
      <c r="EZ134" s="192"/>
      <c r="FA134" s="192"/>
      <c r="FB134" s="192"/>
      <c r="FC134" s="192"/>
      <c r="FD134" s="192"/>
      <c r="FE134" s="192"/>
      <c r="FF134" s="192"/>
      <c r="FG134" s="192"/>
      <c r="FH134" s="192"/>
      <c r="FI134" s="192"/>
      <c r="FJ134" s="192"/>
      <c r="FK134" s="192"/>
      <c r="FL134" s="192"/>
      <c r="FM134" s="192"/>
      <c r="FN134" s="192"/>
      <c r="FO134" s="192"/>
      <c r="FP134" s="192"/>
      <c r="FQ134" s="192"/>
      <c r="FR134" s="192"/>
      <c r="FS134" s="192"/>
      <c r="FT134" s="192"/>
      <c r="FU134" s="192"/>
      <c r="FV134" s="192"/>
      <c r="FW134" s="192"/>
      <c r="FX134" s="192"/>
      <c r="FY134" s="192"/>
      <c r="FZ134" s="192"/>
      <c r="GA134" s="192"/>
      <c r="GB134" s="192"/>
      <c r="GC134" s="192"/>
      <c r="GD134" s="192"/>
      <c r="GE134" s="192"/>
      <c r="GF134" s="192"/>
      <c r="GG134" s="192"/>
      <c r="GH134" s="192"/>
      <c r="GI134" s="192"/>
      <c r="GJ134" s="192"/>
      <c r="GK134" s="192"/>
      <c r="GL134" s="192"/>
      <c r="GM134" s="192"/>
      <c r="GN134" s="192"/>
      <c r="GO134" s="192"/>
      <c r="GP134" s="192"/>
      <c r="GQ134" s="192"/>
      <c r="GR134" s="192"/>
      <c r="GS134" s="192"/>
      <c r="GT134" s="192"/>
      <c r="GU134" s="192"/>
      <c r="GV134" s="192"/>
      <c r="GW134" s="192"/>
      <c r="GX134" s="192"/>
      <c r="GY134" s="192"/>
      <c r="GZ134" s="192"/>
      <c r="HA134" s="192"/>
      <c r="HB134" s="192"/>
      <c r="HC134" s="192"/>
      <c r="HD134" s="192"/>
      <c r="HE134" s="192"/>
      <c r="HF134" s="192"/>
      <c r="HG134" s="192"/>
      <c r="HH134" s="192"/>
      <c r="HI134" s="192"/>
      <c r="HJ134" s="192"/>
      <c r="HK134" s="192"/>
      <c r="HL134" s="192"/>
      <c r="HM134" s="192"/>
      <c r="HN134" s="192"/>
      <c r="HO134" s="192"/>
      <c r="HP134" s="192"/>
      <c r="HQ134" s="192"/>
      <c r="HR134" s="192"/>
      <c r="HS134" s="192"/>
      <c r="HT134" s="192"/>
      <c r="HU134" s="192"/>
      <c r="HV134" s="192"/>
      <c r="HW134" s="192"/>
      <c r="HX134" s="192"/>
      <c r="HY134" s="192"/>
      <c r="HZ134" s="192"/>
      <c r="IA134" s="192"/>
      <c r="IB134" s="192"/>
      <c r="IC134" s="192"/>
      <c r="ID134" s="192"/>
      <c r="IE134" s="192"/>
      <c r="IF134" s="192"/>
      <c r="IG134" s="192"/>
      <c r="IH134" s="192"/>
      <c r="II134" s="192"/>
      <c r="IJ134" s="192"/>
      <c r="IK134" s="192"/>
      <c r="IL134" s="192"/>
      <c r="IM134" s="192"/>
      <c r="IN134" s="192"/>
      <c r="IO134" s="192"/>
      <c r="IP134" s="192"/>
      <c r="IQ134" s="192"/>
      <c r="IR134" s="192"/>
      <c r="IS134" s="192"/>
      <c r="IT134" s="192"/>
      <c r="IU134" s="192"/>
      <c r="IV134" s="192"/>
    </row>
    <row r="135" spans="1:256" ht="12.75" x14ac:dyDescent="0.2">
      <c r="A135" s="193" t="s">
        <v>163</v>
      </c>
      <c r="B135" s="194" t="s">
        <v>157</v>
      </c>
      <c r="C135" s="186">
        <v>1000.8</v>
      </c>
      <c r="D135" s="187"/>
      <c r="E135" s="187">
        <v>231.77</v>
      </c>
      <c r="F135" s="187"/>
      <c r="G135" s="188">
        <v>350</v>
      </c>
      <c r="H135" s="189">
        <v>350</v>
      </c>
      <c r="I135" s="189">
        <v>350</v>
      </c>
      <c r="J135" s="189">
        <v>350</v>
      </c>
      <c r="K135" s="189">
        <v>350</v>
      </c>
      <c r="L135" s="190"/>
      <c r="M135" s="67">
        <v>610.55999999999995</v>
      </c>
      <c r="N135" s="182">
        <v>650</v>
      </c>
      <c r="O135" s="182"/>
      <c r="P135" s="182"/>
      <c r="Q135" s="182"/>
      <c r="R135" s="182"/>
      <c r="S135" s="182"/>
      <c r="T135" s="182"/>
      <c r="U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192"/>
      <c r="EL135" s="192"/>
      <c r="EM135" s="192"/>
      <c r="EN135" s="192"/>
      <c r="EO135" s="192"/>
      <c r="EP135" s="192"/>
      <c r="EQ135" s="192"/>
      <c r="ER135" s="192"/>
      <c r="ES135" s="192"/>
      <c r="ET135" s="192"/>
      <c r="EU135" s="192"/>
      <c r="EV135" s="192"/>
      <c r="EW135" s="192"/>
      <c r="EX135" s="192"/>
      <c r="EY135" s="192"/>
      <c r="EZ135" s="192"/>
      <c r="FA135" s="192"/>
      <c r="FB135" s="192"/>
      <c r="FC135" s="192"/>
      <c r="FD135" s="192"/>
      <c r="FE135" s="192"/>
      <c r="FF135" s="192"/>
      <c r="FG135" s="192"/>
      <c r="FH135" s="192"/>
      <c r="FI135" s="192"/>
      <c r="FJ135" s="192"/>
      <c r="FK135" s="192"/>
      <c r="FL135" s="192"/>
      <c r="FM135" s="192"/>
      <c r="FN135" s="192"/>
      <c r="FO135" s="192"/>
      <c r="FP135" s="192"/>
      <c r="FQ135" s="192"/>
      <c r="FR135" s="192"/>
      <c r="FS135" s="192"/>
      <c r="FT135" s="192"/>
      <c r="FU135" s="192"/>
      <c r="FV135" s="192"/>
      <c r="FW135" s="192"/>
      <c r="FX135" s="192"/>
      <c r="FY135" s="192"/>
      <c r="FZ135" s="192"/>
      <c r="GA135" s="192"/>
      <c r="GB135" s="192"/>
      <c r="GC135" s="192"/>
      <c r="GD135" s="192"/>
      <c r="GE135" s="192"/>
      <c r="GF135" s="192"/>
      <c r="GG135" s="192"/>
      <c r="GH135" s="192"/>
      <c r="GI135" s="192"/>
      <c r="GJ135" s="192"/>
      <c r="GK135" s="192"/>
      <c r="GL135" s="192"/>
      <c r="GM135" s="192"/>
      <c r="GN135" s="192"/>
      <c r="GO135" s="192"/>
      <c r="GP135" s="192"/>
      <c r="GQ135" s="192"/>
      <c r="GR135" s="192"/>
      <c r="GS135" s="192"/>
      <c r="GT135" s="192"/>
      <c r="GU135" s="192"/>
      <c r="GV135" s="192"/>
      <c r="GW135" s="192"/>
      <c r="GX135" s="192"/>
      <c r="GY135" s="192"/>
      <c r="GZ135" s="192"/>
      <c r="HA135" s="192"/>
      <c r="HB135" s="192"/>
      <c r="HC135" s="192"/>
      <c r="HD135" s="192"/>
      <c r="HE135" s="192"/>
      <c r="HF135" s="192"/>
      <c r="HG135" s="192"/>
      <c r="HH135" s="192"/>
      <c r="HI135" s="192"/>
      <c r="HJ135" s="192"/>
      <c r="HK135" s="192"/>
      <c r="HL135" s="192"/>
      <c r="HM135" s="192"/>
      <c r="HN135" s="192"/>
      <c r="HO135" s="192"/>
      <c r="HP135" s="192"/>
      <c r="HQ135" s="192"/>
      <c r="HR135" s="192"/>
      <c r="HS135" s="192"/>
      <c r="HT135" s="192"/>
      <c r="HU135" s="192"/>
      <c r="HV135" s="192"/>
      <c r="HW135" s="192"/>
      <c r="HX135" s="192"/>
      <c r="HY135" s="192"/>
      <c r="HZ135" s="192"/>
      <c r="IA135" s="192"/>
      <c r="IB135" s="192"/>
      <c r="IC135" s="192"/>
      <c r="ID135" s="192"/>
      <c r="IE135" s="192"/>
      <c r="IF135" s="192"/>
      <c r="IG135" s="192"/>
      <c r="IH135" s="192"/>
      <c r="II135" s="192"/>
      <c r="IJ135" s="192"/>
      <c r="IK135" s="192"/>
      <c r="IL135" s="192"/>
      <c r="IM135" s="192"/>
      <c r="IN135" s="192"/>
      <c r="IO135" s="192"/>
      <c r="IP135" s="192"/>
      <c r="IQ135" s="192"/>
      <c r="IR135" s="192"/>
      <c r="IS135" s="192"/>
      <c r="IT135" s="192"/>
      <c r="IU135" s="192"/>
      <c r="IV135" s="192"/>
    </row>
    <row r="136" spans="1:256" ht="25.5" customHeight="1" x14ac:dyDescent="0.2">
      <c r="A136" s="193" t="s">
        <v>164</v>
      </c>
      <c r="B136" s="194" t="s">
        <v>157</v>
      </c>
      <c r="C136" s="186">
        <v>77.84</v>
      </c>
      <c r="D136" s="187"/>
      <c r="E136" s="187">
        <v>75.680000000000007</v>
      </c>
      <c r="F136" s="187"/>
      <c r="G136" s="188">
        <v>100</v>
      </c>
      <c r="H136" s="189">
        <v>100</v>
      </c>
      <c r="I136" s="189">
        <v>100</v>
      </c>
      <c r="J136" s="189">
        <v>100</v>
      </c>
      <c r="K136" s="189">
        <v>100</v>
      </c>
      <c r="L136" s="190"/>
      <c r="M136" s="67">
        <v>35.32</v>
      </c>
      <c r="N136" s="182">
        <v>11.94</v>
      </c>
      <c r="O136" s="182"/>
      <c r="P136" s="182"/>
      <c r="Q136" s="182"/>
      <c r="R136" s="182"/>
      <c r="S136" s="182"/>
      <c r="T136" s="182"/>
      <c r="U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192"/>
      <c r="BG136" s="192"/>
      <c r="BH136" s="192"/>
      <c r="BI136" s="192"/>
      <c r="BJ136" s="192"/>
      <c r="BK136" s="192"/>
      <c r="BL136" s="192"/>
      <c r="BM136" s="192"/>
      <c r="BN136" s="192"/>
      <c r="BO136" s="192"/>
      <c r="BP136" s="192"/>
      <c r="BQ136" s="192"/>
      <c r="BR136" s="192"/>
      <c r="BS136" s="192"/>
      <c r="BT136" s="192"/>
      <c r="BU136" s="192"/>
      <c r="BV136" s="192"/>
      <c r="BW136" s="192"/>
      <c r="BX136" s="192"/>
      <c r="BY136" s="192"/>
      <c r="BZ136" s="192"/>
      <c r="CA136" s="192"/>
      <c r="CB136" s="192"/>
      <c r="CC136" s="192"/>
      <c r="CD136" s="192"/>
      <c r="CE136" s="192"/>
      <c r="CF136" s="192"/>
      <c r="CG136" s="192"/>
      <c r="CH136" s="192"/>
      <c r="CI136" s="192"/>
      <c r="CJ136" s="192"/>
      <c r="CK136" s="192"/>
      <c r="CL136" s="192"/>
      <c r="CM136" s="192"/>
      <c r="CN136" s="192"/>
      <c r="CO136" s="192"/>
      <c r="CP136" s="192"/>
      <c r="CQ136" s="192"/>
      <c r="CR136" s="192"/>
      <c r="CS136" s="192"/>
      <c r="CT136" s="192"/>
      <c r="CU136" s="192"/>
      <c r="CV136" s="192"/>
      <c r="CW136" s="192"/>
      <c r="CX136" s="192"/>
      <c r="CY136" s="192"/>
      <c r="CZ136" s="192"/>
      <c r="DA136" s="192"/>
      <c r="DB136" s="192"/>
      <c r="DC136" s="192"/>
      <c r="DD136" s="192"/>
      <c r="DE136" s="192"/>
      <c r="DF136" s="192"/>
      <c r="DG136" s="192"/>
      <c r="DH136" s="192"/>
      <c r="DI136" s="192"/>
      <c r="DJ136" s="192"/>
      <c r="DK136" s="192"/>
      <c r="DL136" s="192"/>
      <c r="DM136" s="192"/>
      <c r="DN136" s="192"/>
      <c r="DO136" s="192"/>
      <c r="DP136" s="192"/>
      <c r="DQ136" s="192"/>
      <c r="DR136" s="192"/>
      <c r="DS136" s="192"/>
      <c r="DT136" s="192"/>
      <c r="DU136" s="192"/>
      <c r="DV136" s="192"/>
      <c r="DW136" s="192"/>
      <c r="DX136" s="192"/>
      <c r="DY136" s="192"/>
      <c r="DZ136" s="192"/>
      <c r="EA136" s="192"/>
      <c r="EB136" s="192"/>
      <c r="EC136" s="192"/>
      <c r="ED136" s="192"/>
      <c r="EE136" s="192"/>
      <c r="EF136" s="192"/>
      <c r="EG136" s="192"/>
      <c r="EH136" s="192"/>
      <c r="EI136" s="192"/>
      <c r="EJ136" s="192"/>
      <c r="EK136" s="192"/>
      <c r="EL136" s="192"/>
      <c r="EM136" s="192"/>
      <c r="EN136" s="192"/>
      <c r="EO136" s="192"/>
      <c r="EP136" s="192"/>
      <c r="EQ136" s="192"/>
      <c r="ER136" s="192"/>
      <c r="ES136" s="192"/>
      <c r="ET136" s="192"/>
      <c r="EU136" s="192"/>
      <c r="EV136" s="192"/>
      <c r="EW136" s="192"/>
      <c r="EX136" s="192"/>
      <c r="EY136" s="192"/>
      <c r="EZ136" s="192"/>
      <c r="FA136" s="192"/>
      <c r="FB136" s="192"/>
      <c r="FC136" s="192"/>
      <c r="FD136" s="192"/>
      <c r="FE136" s="192"/>
      <c r="FF136" s="192"/>
      <c r="FG136" s="192"/>
      <c r="FH136" s="192"/>
      <c r="FI136" s="192"/>
      <c r="FJ136" s="192"/>
      <c r="FK136" s="192"/>
      <c r="FL136" s="192"/>
      <c r="FM136" s="192"/>
      <c r="FN136" s="192"/>
      <c r="FO136" s="192"/>
      <c r="FP136" s="192"/>
      <c r="FQ136" s="192"/>
      <c r="FR136" s="192"/>
      <c r="FS136" s="192"/>
      <c r="FT136" s="192"/>
      <c r="FU136" s="192"/>
      <c r="FV136" s="192"/>
      <c r="FW136" s="192"/>
      <c r="FX136" s="192"/>
      <c r="FY136" s="192"/>
      <c r="FZ136" s="192"/>
      <c r="GA136" s="192"/>
      <c r="GB136" s="192"/>
      <c r="GC136" s="192"/>
      <c r="GD136" s="192"/>
      <c r="GE136" s="192"/>
      <c r="GF136" s="192"/>
      <c r="GG136" s="192"/>
      <c r="GH136" s="192"/>
      <c r="GI136" s="192"/>
      <c r="GJ136" s="192"/>
      <c r="GK136" s="192"/>
      <c r="GL136" s="192"/>
      <c r="GM136" s="192"/>
      <c r="GN136" s="192"/>
      <c r="GO136" s="192"/>
      <c r="GP136" s="192"/>
      <c r="GQ136" s="192"/>
      <c r="GR136" s="192"/>
      <c r="GS136" s="192"/>
      <c r="GT136" s="192"/>
      <c r="GU136" s="192"/>
      <c r="GV136" s="192"/>
      <c r="GW136" s="192"/>
      <c r="GX136" s="192"/>
      <c r="GY136" s="192"/>
      <c r="GZ136" s="192"/>
      <c r="HA136" s="192"/>
      <c r="HB136" s="192"/>
      <c r="HC136" s="192"/>
      <c r="HD136" s="192"/>
      <c r="HE136" s="192"/>
      <c r="HF136" s="192"/>
      <c r="HG136" s="192"/>
      <c r="HH136" s="192"/>
      <c r="HI136" s="192"/>
      <c r="HJ136" s="192"/>
      <c r="HK136" s="192"/>
      <c r="HL136" s="192"/>
      <c r="HM136" s="192"/>
      <c r="HN136" s="192"/>
      <c r="HO136" s="192"/>
      <c r="HP136" s="192"/>
      <c r="HQ136" s="192"/>
      <c r="HR136" s="192"/>
      <c r="HS136" s="192"/>
      <c r="HT136" s="192"/>
      <c r="HU136" s="192"/>
      <c r="HV136" s="192"/>
      <c r="HW136" s="192"/>
      <c r="HX136" s="192"/>
      <c r="HY136" s="192"/>
      <c r="HZ136" s="192"/>
      <c r="IA136" s="192"/>
      <c r="IB136" s="192"/>
      <c r="IC136" s="192"/>
      <c r="ID136" s="192"/>
      <c r="IE136" s="192"/>
      <c r="IF136" s="192"/>
      <c r="IG136" s="192"/>
      <c r="IH136" s="192"/>
      <c r="II136" s="192"/>
      <c r="IJ136" s="192"/>
      <c r="IK136" s="192"/>
      <c r="IL136" s="192"/>
      <c r="IM136" s="192"/>
      <c r="IN136" s="192"/>
      <c r="IO136" s="192"/>
      <c r="IP136" s="192"/>
      <c r="IQ136" s="192"/>
      <c r="IR136" s="192"/>
      <c r="IS136" s="192"/>
      <c r="IT136" s="192"/>
      <c r="IU136" s="192"/>
      <c r="IV136" s="192"/>
    </row>
    <row r="137" spans="1:256" ht="12.75" x14ac:dyDescent="0.2">
      <c r="A137" s="193" t="s">
        <v>165</v>
      </c>
      <c r="B137" s="194" t="s">
        <v>157</v>
      </c>
      <c r="C137" s="186">
        <v>33.36</v>
      </c>
      <c r="D137" s="187"/>
      <c r="E137" s="187">
        <v>29.58</v>
      </c>
      <c r="F137" s="187"/>
      <c r="G137" s="188">
        <v>50</v>
      </c>
      <c r="H137" s="189">
        <v>50</v>
      </c>
      <c r="I137" s="189">
        <v>50</v>
      </c>
      <c r="J137" s="189">
        <v>50</v>
      </c>
      <c r="K137" s="189">
        <v>50</v>
      </c>
      <c r="L137" s="190"/>
      <c r="M137" s="67">
        <f>0.644+7.19</f>
        <v>7.8340000000000005</v>
      </c>
      <c r="N137" s="182">
        <f>2.8+12</f>
        <v>14.8</v>
      </c>
      <c r="O137" s="182"/>
      <c r="P137" s="182"/>
      <c r="Q137" s="182"/>
      <c r="R137" s="182"/>
      <c r="S137" s="182"/>
      <c r="T137" s="182"/>
      <c r="U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  <c r="EG137" s="192"/>
      <c r="EH137" s="192"/>
      <c r="EI137" s="192"/>
      <c r="EJ137" s="192"/>
      <c r="EK137" s="192"/>
      <c r="EL137" s="192"/>
      <c r="EM137" s="192"/>
      <c r="EN137" s="192"/>
      <c r="EO137" s="192"/>
      <c r="EP137" s="192"/>
      <c r="EQ137" s="192"/>
      <c r="ER137" s="192"/>
      <c r="ES137" s="192"/>
      <c r="ET137" s="192"/>
      <c r="EU137" s="192"/>
      <c r="EV137" s="192"/>
      <c r="EW137" s="192"/>
      <c r="EX137" s="192"/>
      <c r="EY137" s="192"/>
      <c r="EZ137" s="192"/>
      <c r="FA137" s="192"/>
      <c r="FB137" s="192"/>
      <c r="FC137" s="192"/>
      <c r="FD137" s="192"/>
      <c r="FE137" s="192"/>
      <c r="FF137" s="192"/>
      <c r="FG137" s="192"/>
      <c r="FH137" s="192"/>
      <c r="FI137" s="192"/>
      <c r="FJ137" s="192"/>
      <c r="FK137" s="192"/>
      <c r="FL137" s="192"/>
      <c r="FM137" s="192"/>
      <c r="FN137" s="192"/>
      <c r="FO137" s="192"/>
      <c r="FP137" s="192"/>
      <c r="FQ137" s="192"/>
      <c r="FR137" s="192"/>
      <c r="FS137" s="192"/>
      <c r="FT137" s="192"/>
      <c r="FU137" s="192"/>
      <c r="FV137" s="192"/>
      <c r="FW137" s="192"/>
      <c r="FX137" s="192"/>
      <c r="FY137" s="192"/>
      <c r="FZ137" s="192"/>
      <c r="GA137" s="192"/>
      <c r="GB137" s="192"/>
      <c r="GC137" s="192"/>
      <c r="GD137" s="192"/>
      <c r="GE137" s="192"/>
      <c r="GF137" s="192"/>
      <c r="GG137" s="192"/>
      <c r="GH137" s="192"/>
      <c r="GI137" s="192"/>
      <c r="GJ137" s="192"/>
      <c r="GK137" s="192"/>
      <c r="GL137" s="192"/>
      <c r="GM137" s="192"/>
      <c r="GN137" s="192"/>
      <c r="GO137" s="192"/>
      <c r="GP137" s="192"/>
      <c r="GQ137" s="192"/>
      <c r="GR137" s="192"/>
      <c r="GS137" s="192"/>
      <c r="GT137" s="192"/>
      <c r="GU137" s="192"/>
      <c r="GV137" s="192"/>
      <c r="GW137" s="192"/>
      <c r="GX137" s="192"/>
      <c r="GY137" s="192"/>
      <c r="GZ137" s="192"/>
      <c r="HA137" s="192"/>
      <c r="HB137" s="192"/>
      <c r="HC137" s="192"/>
      <c r="HD137" s="192"/>
      <c r="HE137" s="192"/>
      <c r="HF137" s="192"/>
      <c r="HG137" s="192"/>
      <c r="HH137" s="192"/>
      <c r="HI137" s="192"/>
      <c r="HJ137" s="192"/>
      <c r="HK137" s="192"/>
      <c r="HL137" s="192"/>
      <c r="HM137" s="192"/>
      <c r="HN137" s="192"/>
      <c r="HO137" s="192"/>
      <c r="HP137" s="192"/>
      <c r="HQ137" s="192"/>
      <c r="HR137" s="192"/>
      <c r="HS137" s="192"/>
      <c r="HT137" s="192"/>
      <c r="HU137" s="192"/>
      <c r="HV137" s="192"/>
      <c r="HW137" s="192"/>
      <c r="HX137" s="192"/>
      <c r="HY137" s="192"/>
      <c r="HZ137" s="192"/>
      <c r="IA137" s="192"/>
      <c r="IB137" s="192"/>
      <c r="IC137" s="192"/>
      <c r="ID137" s="192"/>
      <c r="IE137" s="192"/>
      <c r="IF137" s="192"/>
      <c r="IG137" s="192"/>
      <c r="IH137" s="192"/>
      <c r="II137" s="192"/>
      <c r="IJ137" s="192"/>
      <c r="IK137" s="192"/>
      <c r="IL137" s="192"/>
      <c r="IM137" s="192"/>
      <c r="IN137" s="192"/>
      <c r="IO137" s="192"/>
      <c r="IP137" s="192"/>
      <c r="IQ137" s="192"/>
      <c r="IR137" s="192"/>
      <c r="IS137" s="192"/>
      <c r="IT137" s="192"/>
      <c r="IU137" s="192"/>
      <c r="IV137" s="192"/>
    </row>
    <row r="138" spans="1:256" ht="12.75" x14ac:dyDescent="0.2">
      <c r="A138" s="193" t="s">
        <v>166</v>
      </c>
      <c r="B138" s="194" t="s">
        <v>157</v>
      </c>
      <c r="C138" s="186">
        <v>0</v>
      </c>
      <c r="D138" s="187"/>
      <c r="E138" s="187">
        <v>0</v>
      </c>
      <c r="F138" s="187"/>
      <c r="G138" s="188">
        <v>0</v>
      </c>
      <c r="H138" s="189">
        <v>0</v>
      </c>
      <c r="I138" s="189">
        <v>0</v>
      </c>
      <c r="J138" s="189">
        <v>0</v>
      </c>
      <c r="K138" s="189">
        <v>0</v>
      </c>
      <c r="L138" s="190"/>
      <c r="M138" s="67"/>
      <c r="N138" s="182"/>
      <c r="O138" s="182"/>
      <c r="P138" s="182"/>
      <c r="Q138" s="182"/>
      <c r="R138" s="182"/>
      <c r="S138" s="182"/>
      <c r="T138" s="182"/>
      <c r="U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  <c r="EG138" s="192"/>
      <c r="EH138" s="192"/>
      <c r="EI138" s="192"/>
      <c r="EJ138" s="192"/>
      <c r="EK138" s="192"/>
      <c r="EL138" s="192"/>
      <c r="EM138" s="192"/>
      <c r="EN138" s="192"/>
      <c r="EO138" s="192"/>
      <c r="EP138" s="192"/>
      <c r="EQ138" s="192"/>
      <c r="ER138" s="192"/>
      <c r="ES138" s="192"/>
      <c r="ET138" s="192"/>
      <c r="EU138" s="192"/>
      <c r="EV138" s="192"/>
      <c r="EW138" s="192"/>
      <c r="EX138" s="192"/>
      <c r="EY138" s="192"/>
      <c r="EZ138" s="192"/>
      <c r="FA138" s="192"/>
      <c r="FB138" s="192"/>
      <c r="FC138" s="192"/>
      <c r="FD138" s="192"/>
      <c r="FE138" s="192"/>
      <c r="FF138" s="192"/>
      <c r="FG138" s="192"/>
      <c r="FH138" s="192"/>
      <c r="FI138" s="192"/>
      <c r="FJ138" s="192"/>
      <c r="FK138" s="192"/>
      <c r="FL138" s="192"/>
      <c r="FM138" s="192"/>
      <c r="FN138" s="192"/>
      <c r="FO138" s="192"/>
      <c r="FP138" s="192"/>
      <c r="FQ138" s="192"/>
      <c r="FR138" s="192"/>
      <c r="FS138" s="192"/>
      <c r="FT138" s="192"/>
      <c r="FU138" s="192"/>
      <c r="FV138" s="192"/>
      <c r="FW138" s="192"/>
      <c r="FX138" s="192"/>
      <c r="FY138" s="192"/>
      <c r="FZ138" s="192"/>
      <c r="GA138" s="192"/>
      <c r="GB138" s="192"/>
      <c r="GC138" s="192"/>
      <c r="GD138" s="192"/>
      <c r="GE138" s="192"/>
      <c r="GF138" s="192"/>
      <c r="GG138" s="192"/>
      <c r="GH138" s="192"/>
      <c r="GI138" s="192"/>
      <c r="GJ138" s="192"/>
      <c r="GK138" s="192"/>
      <c r="GL138" s="192"/>
      <c r="GM138" s="192"/>
      <c r="GN138" s="192"/>
      <c r="GO138" s="192"/>
      <c r="GP138" s="192"/>
      <c r="GQ138" s="192"/>
      <c r="GR138" s="192"/>
      <c r="GS138" s="192"/>
      <c r="GT138" s="192"/>
      <c r="GU138" s="192"/>
      <c r="GV138" s="192"/>
      <c r="GW138" s="192"/>
      <c r="GX138" s="192"/>
      <c r="GY138" s="192"/>
      <c r="GZ138" s="192"/>
      <c r="HA138" s="192"/>
      <c r="HB138" s="192"/>
      <c r="HC138" s="192"/>
      <c r="HD138" s="192"/>
      <c r="HE138" s="192"/>
      <c r="HF138" s="192"/>
      <c r="HG138" s="192"/>
      <c r="HH138" s="192"/>
      <c r="HI138" s="192"/>
      <c r="HJ138" s="192"/>
      <c r="HK138" s="192"/>
      <c r="HL138" s="192"/>
      <c r="HM138" s="192"/>
      <c r="HN138" s="192"/>
      <c r="HO138" s="192"/>
      <c r="HP138" s="192"/>
      <c r="HQ138" s="192"/>
      <c r="HR138" s="192"/>
      <c r="HS138" s="192"/>
      <c r="HT138" s="192"/>
      <c r="HU138" s="192"/>
      <c r="HV138" s="192"/>
      <c r="HW138" s="192"/>
      <c r="HX138" s="192"/>
      <c r="HY138" s="192"/>
      <c r="HZ138" s="192"/>
      <c r="IA138" s="192"/>
      <c r="IB138" s="192"/>
      <c r="IC138" s="192"/>
      <c r="ID138" s="192"/>
      <c r="IE138" s="192"/>
      <c r="IF138" s="192"/>
      <c r="IG138" s="192"/>
      <c r="IH138" s="192"/>
      <c r="II138" s="192"/>
      <c r="IJ138" s="192"/>
      <c r="IK138" s="192"/>
      <c r="IL138" s="192"/>
      <c r="IM138" s="192"/>
      <c r="IN138" s="192"/>
      <c r="IO138" s="192"/>
      <c r="IP138" s="192"/>
      <c r="IQ138" s="192"/>
      <c r="IR138" s="192"/>
      <c r="IS138" s="192"/>
      <c r="IT138" s="192"/>
      <c r="IU138" s="192"/>
      <c r="IV138" s="192"/>
    </row>
    <row r="139" spans="1:256" ht="25.5" x14ac:dyDescent="0.2">
      <c r="A139" s="193" t="s">
        <v>167</v>
      </c>
      <c r="B139" s="194" t="s">
        <v>157</v>
      </c>
      <c r="C139" s="186">
        <v>41.98</v>
      </c>
      <c r="D139" s="187"/>
      <c r="E139" s="187">
        <v>0</v>
      </c>
      <c r="F139" s="187"/>
      <c r="G139" s="188">
        <v>0</v>
      </c>
      <c r="H139" s="189">
        <v>0</v>
      </c>
      <c r="I139" s="189">
        <v>0</v>
      </c>
      <c r="J139" s="189">
        <v>0</v>
      </c>
      <c r="K139" s="189">
        <v>0</v>
      </c>
      <c r="L139" s="190"/>
      <c r="M139" s="67"/>
      <c r="N139" s="182"/>
      <c r="O139" s="182"/>
      <c r="P139" s="182"/>
      <c r="Q139" s="182"/>
      <c r="R139" s="182"/>
      <c r="S139" s="182"/>
      <c r="T139" s="182"/>
      <c r="U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192"/>
      <c r="BN139" s="192"/>
      <c r="BO139" s="192"/>
      <c r="BP139" s="192"/>
      <c r="BQ139" s="192"/>
      <c r="BR139" s="192"/>
      <c r="BS139" s="192"/>
      <c r="BT139" s="192"/>
      <c r="BU139" s="192"/>
      <c r="BV139" s="192"/>
      <c r="BW139" s="192"/>
      <c r="BX139" s="192"/>
      <c r="BY139" s="192"/>
      <c r="BZ139" s="192"/>
      <c r="CA139" s="192"/>
      <c r="CB139" s="192"/>
      <c r="CC139" s="192"/>
      <c r="CD139" s="192"/>
      <c r="CE139" s="192"/>
      <c r="CF139" s="192"/>
      <c r="CG139" s="192"/>
      <c r="CH139" s="192"/>
      <c r="CI139" s="192"/>
      <c r="CJ139" s="192"/>
      <c r="CK139" s="192"/>
      <c r="CL139" s="192"/>
      <c r="CM139" s="192"/>
      <c r="CN139" s="192"/>
      <c r="CO139" s="192"/>
      <c r="CP139" s="192"/>
      <c r="CQ139" s="192"/>
      <c r="CR139" s="192"/>
      <c r="CS139" s="192"/>
      <c r="CT139" s="192"/>
      <c r="CU139" s="192"/>
      <c r="CV139" s="192"/>
      <c r="CW139" s="192"/>
      <c r="CX139" s="192"/>
      <c r="CY139" s="192"/>
      <c r="CZ139" s="192"/>
      <c r="DA139" s="192"/>
      <c r="DB139" s="192"/>
      <c r="DC139" s="192"/>
      <c r="DD139" s="192"/>
      <c r="DE139" s="192"/>
      <c r="DF139" s="192"/>
      <c r="DG139" s="192"/>
      <c r="DH139" s="192"/>
      <c r="DI139" s="192"/>
      <c r="DJ139" s="192"/>
      <c r="DK139" s="192"/>
      <c r="DL139" s="192"/>
      <c r="DM139" s="192"/>
      <c r="DN139" s="192"/>
      <c r="DO139" s="192"/>
      <c r="DP139" s="192"/>
      <c r="DQ139" s="192"/>
      <c r="DR139" s="192"/>
      <c r="DS139" s="192"/>
      <c r="DT139" s="192"/>
      <c r="DU139" s="192"/>
      <c r="DV139" s="192"/>
      <c r="DW139" s="192"/>
      <c r="DX139" s="192"/>
      <c r="DY139" s="192"/>
      <c r="DZ139" s="192"/>
      <c r="EA139" s="192"/>
      <c r="EB139" s="192"/>
      <c r="EC139" s="192"/>
      <c r="ED139" s="192"/>
      <c r="EE139" s="192"/>
      <c r="EF139" s="192"/>
      <c r="EG139" s="192"/>
      <c r="EH139" s="192"/>
      <c r="EI139" s="192"/>
      <c r="EJ139" s="192"/>
      <c r="EK139" s="192"/>
      <c r="EL139" s="192"/>
      <c r="EM139" s="192"/>
      <c r="EN139" s="192"/>
      <c r="EO139" s="192"/>
      <c r="EP139" s="192"/>
      <c r="EQ139" s="192"/>
      <c r="ER139" s="192"/>
      <c r="ES139" s="192"/>
      <c r="ET139" s="192"/>
      <c r="EU139" s="192"/>
      <c r="EV139" s="192"/>
      <c r="EW139" s="192"/>
      <c r="EX139" s="192"/>
      <c r="EY139" s="192"/>
      <c r="EZ139" s="192"/>
      <c r="FA139" s="192"/>
      <c r="FB139" s="192"/>
      <c r="FC139" s="192"/>
      <c r="FD139" s="192"/>
      <c r="FE139" s="192"/>
      <c r="FF139" s="192"/>
      <c r="FG139" s="192"/>
      <c r="FH139" s="192"/>
      <c r="FI139" s="192"/>
      <c r="FJ139" s="192"/>
      <c r="FK139" s="192"/>
      <c r="FL139" s="192"/>
      <c r="FM139" s="192"/>
      <c r="FN139" s="192"/>
      <c r="FO139" s="192"/>
      <c r="FP139" s="192"/>
      <c r="FQ139" s="192"/>
      <c r="FR139" s="192"/>
      <c r="FS139" s="192"/>
      <c r="FT139" s="192"/>
      <c r="FU139" s="192"/>
      <c r="FV139" s="192"/>
      <c r="FW139" s="192"/>
      <c r="FX139" s="192"/>
      <c r="FY139" s="192"/>
      <c r="FZ139" s="192"/>
      <c r="GA139" s="192"/>
      <c r="GB139" s="192"/>
      <c r="GC139" s="192"/>
      <c r="GD139" s="192"/>
      <c r="GE139" s="192"/>
      <c r="GF139" s="192"/>
      <c r="GG139" s="192"/>
      <c r="GH139" s="192"/>
      <c r="GI139" s="192"/>
      <c r="GJ139" s="192"/>
      <c r="GK139" s="192"/>
      <c r="GL139" s="192"/>
      <c r="GM139" s="192"/>
      <c r="GN139" s="192"/>
      <c r="GO139" s="192"/>
      <c r="GP139" s="192"/>
      <c r="GQ139" s="192"/>
      <c r="GR139" s="192"/>
      <c r="GS139" s="192"/>
      <c r="GT139" s="192"/>
      <c r="GU139" s="192"/>
      <c r="GV139" s="192"/>
      <c r="GW139" s="192"/>
      <c r="GX139" s="192"/>
      <c r="GY139" s="192"/>
      <c r="GZ139" s="192"/>
      <c r="HA139" s="192"/>
      <c r="HB139" s="192"/>
      <c r="HC139" s="192"/>
      <c r="HD139" s="192"/>
      <c r="HE139" s="192"/>
      <c r="HF139" s="192"/>
      <c r="HG139" s="192"/>
      <c r="HH139" s="192"/>
      <c r="HI139" s="192"/>
      <c r="HJ139" s="192"/>
      <c r="HK139" s="192"/>
      <c r="HL139" s="192"/>
      <c r="HM139" s="192"/>
      <c r="HN139" s="192"/>
      <c r="HO139" s="192"/>
      <c r="HP139" s="192"/>
      <c r="HQ139" s="192"/>
      <c r="HR139" s="192"/>
      <c r="HS139" s="192"/>
      <c r="HT139" s="192"/>
      <c r="HU139" s="192"/>
      <c r="HV139" s="192"/>
      <c r="HW139" s="192"/>
      <c r="HX139" s="192"/>
      <c r="HY139" s="192"/>
      <c r="HZ139" s="192"/>
      <c r="IA139" s="192"/>
      <c r="IB139" s="192"/>
      <c r="IC139" s="192"/>
      <c r="ID139" s="192"/>
      <c r="IE139" s="192"/>
      <c r="IF139" s="192"/>
      <c r="IG139" s="192"/>
      <c r="IH139" s="192"/>
      <c r="II139" s="192"/>
      <c r="IJ139" s="192"/>
      <c r="IK139" s="192"/>
      <c r="IL139" s="192"/>
      <c r="IM139" s="192"/>
      <c r="IN139" s="192"/>
      <c r="IO139" s="192"/>
      <c r="IP139" s="192"/>
      <c r="IQ139" s="192"/>
      <c r="IR139" s="192"/>
      <c r="IS139" s="192"/>
      <c r="IT139" s="192"/>
      <c r="IU139" s="192"/>
      <c r="IV139" s="192"/>
    </row>
    <row r="140" spans="1:256" ht="21" x14ac:dyDescent="0.2">
      <c r="A140" s="195" t="s">
        <v>168</v>
      </c>
      <c r="B140" s="125" t="s">
        <v>136</v>
      </c>
      <c r="C140" s="196">
        <v>0.02</v>
      </c>
      <c r="D140" s="197"/>
      <c r="E140" s="197">
        <v>0</v>
      </c>
      <c r="F140" s="197"/>
      <c r="G140" s="198">
        <v>0</v>
      </c>
      <c r="H140" s="39">
        <v>0</v>
      </c>
      <c r="I140" s="39">
        <v>0</v>
      </c>
      <c r="J140" s="39">
        <v>0</v>
      </c>
      <c r="K140" s="39">
        <v>0</v>
      </c>
      <c r="L140" s="73"/>
      <c r="M140" s="67"/>
      <c r="N140" s="67"/>
      <c r="O140" s="67"/>
      <c r="P140" s="67"/>
      <c r="Q140" s="67"/>
      <c r="R140" s="67"/>
      <c r="S140" s="67"/>
      <c r="T140" s="67"/>
      <c r="U140" s="191"/>
    </row>
    <row r="141" spans="1:256" ht="12.75" x14ac:dyDescent="0.2">
      <c r="A141" s="199" t="s">
        <v>169</v>
      </c>
      <c r="B141" s="43"/>
      <c r="C141" s="44">
        <v>1</v>
      </c>
      <c r="D141" s="152"/>
      <c r="E141" s="152"/>
      <c r="F141" s="152"/>
      <c r="G141" s="153" t="s">
        <v>17</v>
      </c>
      <c r="H141" s="47"/>
      <c r="I141" s="47"/>
      <c r="J141" s="47"/>
      <c r="K141" s="47"/>
      <c r="L141" s="65"/>
      <c r="M141" s="67"/>
      <c r="N141" s="67"/>
      <c r="O141" s="67"/>
      <c r="P141" s="67"/>
      <c r="Q141" s="67"/>
      <c r="R141" s="67"/>
      <c r="S141" s="67"/>
      <c r="T141" s="67"/>
      <c r="U141" s="191"/>
    </row>
    <row r="142" spans="1:256" ht="39" customHeight="1" x14ac:dyDescent="0.2">
      <c r="A142" s="199" t="s">
        <v>170</v>
      </c>
      <c r="B142" s="43" t="s">
        <v>171</v>
      </c>
      <c r="C142" s="44"/>
      <c r="D142" s="152"/>
      <c r="E142" s="152"/>
      <c r="F142" s="152"/>
      <c r="G142" s="153"/>
      <c r="H142" s="47"/>
      <c r="I142" s="47"/>
      <c r="J142" s="47"/>
      <c r="K142" s="47"/>
      <c r="L142" s="65"/>
      <c r="M142" s="67">
        <v>54.005000000000003</v>
      </c>
      <c r="N142" s="67">
        <v>123.87690000000001</v>
      </c>
      <c r="O142" s="67">
        <v>48.310699999999997</v>
      </c>
      <c r="P142" s="67"/>
      <c r="Q142" s="67">
        <f>Q143+Q159</f>
        <v>45.713489999999993</v>
      </c>
      <c r="R142" s="67"/>
      <c r="S142" s="67">
        <f>S143+S159</f>
        <v>46.583729999999996</v>
      </c>
      <c r="T142" s="67"/>
      <c r="U142" s="191"/>
    </row>
    <row r="143" spans="1:256" ht="38.25" x14ac:dyDescent="0.2">
      <c r="A143" s="199" t="s">
        <v>172</v>
      </c>
      <c r="B143" s="43" t="s">
        <v>171</v>
      </c>
      <c r="C143" s="44">
        <v>1</v>
      </c>
      <c r="D143" s="152"/>
      <c r="E143" s="152"/>
      <c r="F143" s="152"/>
      <c r="G143" s="153" t="s">
        <v>17</v>
      </c>
      <c r="H143" s="47"/>
      <c r="I143" s="47"/>
      <c r="J143" s="47"/>
      <c r="K143" s="47"/>
      <c r="L143" s="65">
        <v>46.4</v>
      </c>
      <c r="M143" s="67">
        <v>41.600999999999999</v>
      </c>
      <c r="N143" s="67">
        <v>51.619300000000003</v>
      </c>
      <c r="O143" s="67">
        <v>46.9</v>
      </c>
      <c r="P143" s="67"/>
      <c r="Q143" s="67">
        <f>Q145+Q158</f>
        <v>45.672489999999996</v>
      </c>
      <c r="R143" s="67">
        <f>R145+R158</f>
        <v>0</v>
      </c>
      <c r="S143" s="67">
        <f>S145+S158</f>
        <v>46.540929999999996</v>
      </c>
      <c r="T143" s="67"/>
      <c r="U143" s="191"/>
    </row>
    <row r="144" spans="1:256" ht="12.75" x14ac:dyDescent="0.2">
      <c r="A144" s="200" t="s">
        <v>70</v>
      </c>
      <c r="B144" s="43" t="s">
        <v>171</v>
      </c>
      <c r="C144" s="44">
        <v>1</v>
      </c>
      <c r="D144" s="152"/>
      <c r="E144" s="152"/>
      <c r="F144" s="152"/>
      <c r="G144" s="153" t="s">
        <v>17</v>
      </c>
      <c r="H144" s="47"/>
      <c r="I144" s="47"/>
      <c r="J144" s="47"/>
      <c r="K144" s="47"/>
      <c r="L144" s="65"/>
      <c r="M144" s="67"/>
      <c r="N144" s="67"/>
      <c r="O144" s="67"/>
      <c r="P144" s="67"/>
      <c r="Q144" s="67"/>
      <c r="R144" s="67"/>
      <c r="S144" s="67"/>
      <c r="T144" s="67"/>
      <c r="U144" s="191"/>
      <c r="V144" s="58"/>
      <c r="W144" s="58"/>
      <c r="X144" s="58"/>
      <c r="Y144" s="58"/>
    </row>
    <row r="145" spans="1:25" ht="12.75" x14ac:dyDescent="0.2">
      <c r="A145" s="200" t="s">
        <v>173</v>
      </c>
      <c r="B145" s="43" t="s">
        <v>171</v>
      </c>
      <c r="C145" s="44">
        <v>1</v>
      </c>
      <c r="D145" s="152"/>
      <c r="E145" s="152"/>
      <c r="F145" s="152"/>
      <c r="G145" s="153" t="s">
        <v>17</v>
      </c>
      <c r="H145" s="47"/>
      <c r="I145" s="47"/>
      <c r="J145" s="47"/>
      <c r="K145" s="47"/>
      <c r="L145" s="65">
        <v>39.299999999999997</v>
      </c>
      <c r="M145" s="67">
        <f>M148+M150+M152+M156+M157</f>
        <v>37.2866</v>
      </c>
      <c r="N145" s="67">
        <v>41.026000000000003</v>
      </c>
      <c r="O145" s="67">
        <v>41.863900000000001</v>
      </c>
      <c r="P145" s="67"/>
      <c r="Q145" s="67">
        <f>Q148+Q150+Q152+Q156+Q157</f>
        <v>40.217999999999996</v>
      </c>
      <c r="R145" s="67"/>
      <c r="S145" s="67">
        <f>S148+S150+S152+S156+S157</f>
        <v>41.494639999999997</v>
      </c>
      <c r="T145" s="67"/>
      <c r="U145" s="191"/>
      <c r="V145" s="58"/>
      <c r="W145" s="58"/>
      <c r="X145" s="58"/>
      <c r="Y145" s="58"/>
    </row>
    <row r="146" spans="1:25" ht="12.75" x14ac:dyDescent="0.2">
      <c r="A146" s="201" t="s">
        <v>70</v>
      </c>
      <c r="B146" s="202"/>
      <c r="C146" s="44"/>
      <c r="D146" s="152"/>
      <c r="E146" s="152"/>
      <c r="F146" s="152"/>
      <c r="G146" s="153"/>
      <c r="H146" s="47"/>
      <c r="I146" s="47"/>
      <c r="J146" s="47"/>
      <c r="K146" s="47"/>
      <c r="L146" s="65"/>
      <c r="M146" s="67"/>
      <c r="N146" s="67"/>
      <c r="O146" s="67"/>
      <c r="P146" s="67"/>
      <c r="Q146" s="67"/>
      <c r="R146" s="67"/>
      <c r="S146" s="67"/>
      <c r="T146" s="67"/>
      <c r="U146" s="191"/>
    </row>
    <row r="147" spans="1:25" ht="12.75" x14ac:dyDescent="0.2">
      <c r="A147" s="201" t="s">
        <v>174</v>
      </c>
      <c r="B147" s="202" t="s">
        <v>171</v>
      </c>
      <c r="C147" s="44"/>
      <c r="D147" s="152"/>
      <c r="E147" s="152"/>
      <c r="F147" s="152"/>
      <c r="G147" s="153"/>
      <c r="H147" s="47"/>
      <c r="I147" s="47"/>
      <c r="J147" s="47"/>
      <c r="K147" s="47"/>
      <c r="L147" s="65"/>
      <c r="M147" s="67"/>
      <c r="N147" s="67"/>
      <c r="O147" s="67"/>
      <c r="P147" s="67"/>
      <c r="Q147" s="67"/>
      <c r="R147" s="67"/>
      <c r="S147" s="67"/>
      <c r="T147" s="67"/>
      <c r="U147" s="191"/>
    </row>
    <row r="148" spans="1:25" ht="12.75" x14ac:dyDescent="0.2">
      <c r="A148" s="201" t="s">
        <v>175</v>
      </c>
      <c r="B148" s="202" t="s">
        <v>171</v>
      </c>
      <c r="C148" s="44"/>
      <c r="D148" s="152"/>
      <c r="E148" s="152"/>
      <c r="F148" s="152"/>
      <c r="G148" s="153"/>
      <c r="H148" s="47"/>
      <c r="I148" s="47"/>
      <c r="J148" s="47"/>
      <c r="K148" s="47"/>
      <c r="L148" s="65">
        <v>26.7</v>
      </c>
      <c r="M148" s="67">
        <v>27.949000000000002</v>
      </c>
      <c r="N148" s="67">
        <v>29665</v>
      </c>
      <c r="O148" s="67">
        <v>32.136800000000001</v>
      </c>
      <c r="P148" s="67"/>
      <c r="Q148" s="67">
        <v>32.790999999999997</v>
      </c>
      <c r="R148" s="67"/>
      <c r="S148" s="67">
        <v>33.495869999999996</v>
      </c>
      <c r="T148" s="67"/>
      <c r="U148" s="191"/>
    </row>
    <row r="149" spans="1:25" ht="12.75" x14ac:dyDescent="0.2">
      <c r="A149" s="201" t="s">
        <v>176</v>
      </c>
      <c r="B149" s="202" t="s">
        <v>171</v>
      </c>
      <c r="C149" s="44"/>
      <c r="D149" s="152"/>
      <c r="E149" s="152"/>
      <c r="F149" s="152"/>
      <c r="G149" s="153"/>
      <c r="H149" s="47"/>
      <c r="I149" s="47"/>
      <c r="J149" s="47"/>
      <c r="K149" s="47"/>
      <c r="L149" s="65"/>
      <c r="M149" s="67"/>
      <c r="N149" s="67"/>
      <c r="O149" s="67"/>
      <c r="P149" s="67"/>
      <c r="Q149" s="67"/>
      <c r="R149" s="67"/>
      <c r="S149" s="67"/>
      <c r="T149" s="67"/>
      <c r="U149" s="191"/>
    </row>
    <row r="150" spans="1:25" ht="12.75" x14ac:dyDescent="0.2">
      <c r="A150" s="201" t="s">
        <v>177</v>
      </c>
      <c r="B150" s="202" t="s">
        <v>171</v>
      </c>
      <c r="C150" s="44"/>
      <c r="D150" s="152"/>
      <c r="E150" s="152"/>
      <c r="F150" s="152"/>
      <c r="G150" s="153"/>
      <c r="H150" s="47"/>
      <c r="I150" s="47"/>
      <c r="J150" s="47"/>
      <c r="K150" s="47"/>
      <c r="L150" s="65">
        <v>1.5</v>
      </c>
      <c r="M150" s="67">
        <v>1.3918999999999999</v>
      </c>
      <c r="N150" s="67">
        <v>1.742</v>
      </c>
      <c r="O150" s="67">
        <v>1.456</v>
      </c>
      <c r="P150" s="67"/>
      <c r="Q150" s="67">
        <v>1.4339999999999999</v>
      </c>
      <c r="R150" s="67"/>
      <c r="S150" s="67">
        <v>1.613</v>
      </c>
      <c r="T150" s="67"/>
      <c r="U150" s="191"/>
    </row>
    <row r="151" spans="1:25" ht="38.25" x14ac:dyDescent="0.2">
      <c r="A151" s="201" t="s">
        <v>178</v>
      </c>
      <c r="B151" s="202" t="s">
        <v>171</v>
      </c>
      <c r="C151" s="44"/>
      <c r="D151" s="152"/>
      <c r="E151" s="152"/>
      <c r="F151" s="152"/>
      <c r="G151" s="153"/>
      <c r="H151" s="47"/>
      <c r="I151" s="47"/>
      <c r="J151" s="47"/>
      <c r="K151" s="47"/>
      <c r="L151" s="65"/>
      <c r="M151" s="67"/>
      <c r="N151" s="67"/>
      <c r="O151" s="67"/>
      <c r="P151" s="67"/>
      <c r="Q151" s="67"/>
      <c r="R151" s="67"/>
      <c r="S151" s="67"/>
      <c r="T151" s="67"/>
      <c r="U151" s="191"/>
    </row>
    <row r="152" spans="1:25" ht="12.75" x14ac:dyDescent="0.2">
      <c r="A152" s="201" t="s">
        <v>179</v>
      </c>
      <c r="B152" s="202" t="s">
        <v>171</v>
      </c>
      <c r="C152" s="44"/>
      <c r="D152" s="152"/>
      <c r="E152" s="152"/>
      <c r="F152" s="152"/>
      <c r="G152" s="153"/>
      <c r="H152" s="47"/>
      <c r="I152" s="47"/>
      <c r="J152" s="47"/>
      <c r="K152" s="47"/>
      <c r="L152" s="65">
        <v>0.9</v>
      </c>
      <c r="M152" s="67">
        <v>1.198</v>
      </c>
      <c r="N152" s="67">
        <v>1.52</v>
      </c>
      <c r="O152" s="67">
        <v>1.198</v>
      </c>
      <c r="P152" s="67"/>
      <c r="Q152" s="67">
        <v>0.95399999999999996</v>
      </c>
      <c r="R152" s="67"/>
      <c r="S152" s="67">
        <v>1.0987199999999999</v>
      </c>
      <c r="T152" s="67"/>
      <c r="U152" s="191"/>
    </row>
    <row r="153" spans="1:25" ht="12.75" x14ac:dyDescent="0.2">
      <c r="A153" s="201" t="s">
        <v>180</v>
      </c>
      <c r="B153" s="202" t="s">
        <v>171</v>
      </c>
      <c r="C153" s="44"/>
      <c r="D153" s="152"/>
      <c r="E153" s="152"/>
      <c r="F153" s="152"/>
      <c r="G153" s="153"/>
      <c r="H153" s="47"/>
      <c r="I153" s="47"/>
      <c r="J153" s="47"/>
      <c r="K153" s="47"/>
      <c r="L153" s="65"/>
      <c r="M153" s="67"/>
      <c r="N153" s="67"/>
      <c r="O153" s="67"/>
      <c r="P153" s="67"/>
      <c r="Q153" s="67"/>
      <c r="R153" s="67"/>
      <c r="S153" s="67"/>
      <c r="T153" s="67"/>
      <c r="U153" s="191"/>
    </row>
    <row r="154" spans="1:25" ht="12.75" x14ac:dyDescent="0.2">
      <c r="A154" s="201" t="s">
        <v>181</v>
      </c>
      <c r="B154" s="202" t="s">
        <v>171</v>
      </c>
      <c r="C154" s="44"/>
      <c r="D154" s="152"/>
      <c r="E154" s="152"/>
      <c r="F154" s="152"/>
      <c r="G154" s="153"/>
      <c r="H154" s="47"/>
      <c r="I154" s="47"/>
      <c r="J154" s="47"/>
      <c r="K154" s="47"/>
      <c r="L154" s="65"/>
      <c r="M154" s="67"/>
      <c r="N154" s="67"/>
      <c r="O154" s="67"/>
      <c r="P154" s="67"/>
      <c r="Q154" s="67"/>
      <c r="R154" s="67"/>
      <c r="S154" s="67"/>
      <c r="T154" s="67"/>
      <c r="U154" s="191"/>
    </row>
    <row r="155" spans="1:25" ht="12.75" x14ac:dyDescent="0.2">
      <c r="A155" s="201" t="s">
        <v>182</v>
      </c>
      <c r="B155" s="202" t="s">
        <v>171</v>
      </c>
      <c r="C155" s="44"/>
      <c r="D155" s="152"/>
      <c r="E155" s="152"/>
      <c r="F155" s="152"/>
      <c r="G155" s="153"/>
      <c r="H155" s="47"/>
      <c r="I155" s="47"/>
      <c r="J155" s="47"/>
      <c r="K155" s="47"/>
      <c r="L155" s="65"/>
      <c r="M155" s="67"/>
      <c r="N155" s="67"/>
      <c r="O155" s="67"/>
      <c r="P155" s="67"/>
      <c r="Q155" s="67"/>
      <c r="R155" s="67"/>
      <c r="S155" s="67"/>
      <c r="T155" s="67"/>
      <c r="U155" s="191"/>
    </row>
    <row r="156" spans="1:25" ht="12.75" x14ac:dyDescent="0.2">
      <c r="A156" s="201" t="s">
        <v>183</v>
      </c>
      <c r="B156" s="202" t="s">
        <v>171</v>
      </c>
      <c r="C156" s="44"/>
      <c r="D156" s="152"/>
      <c r="E156" s="152"/>
      <c r="F156" s="152"/>
      <c r="G156" s="153"/>
      <c r="H156" s="47"/>
      <c r="I156" s="47"/>
      <c r="J156" s="47"/>
      <c r="K156" s="47"/>
      <c r="L156" s="65">
        <v>10.199999999999999</v>
      </c>
      <c r="M156" s="67">
        <v>6.7089999999999996</v>
      </c>
      <c r="N156" s="67">
        <v>7.9413999999999998</v>
      </c>
      <c r="O156" s="67">
        <v>6.8949999999999996</v>
      </c>
      <c r="P156" s="67"/>
      <c r="Q156" s="67">
        <v>4.8529999999999998</v>
      </c>
      <c r="R156" s="67"/>
      <c r="S156" s="67">
        <v>5.09565</v>
      </c>
      <c r="T156" s="67"/>
      <c r="U156" s="191"/>
    </row>
    <row r="157" spans="1:25" ht="12.75" x14ac:dyDescent="0.2">
      <c r="A157" s="201" t="s">
        <v>184</v>
      </c>
      <c r="B157" s="202" t="s">
        <v>171</v>
      </c>
      <c r="C157" s="44"/>
      <c r="D157" s="152"/>
      <c r="E157" s="152"/>
      <c r="F157" s="152"/>
      <c r="G157" s="153"/>
      <c r="H157" s="47"/>
      <c r="I157" s="47"/>
      <c r="J157" s="47"/>
      <c r="K157" s="47"/>
      <c r="L157" s="65">
        <v>-0.05</v>
      </c>
      <c r="M157" s="67">
        <v>3.8699999999999998E-2</v>
      </c>
      <c r="N157" s="67">
        <v>0.15759999999999999</v>
      </c>
      <c r="O157" s="67">
        <v>0.17780000000000001</v>
      </c>
      <c r="P157" s="67"/>
      <c r="Q157" s="67">
        <v>0.186</v>
      </c>
      <c r="R157" s="67"/>
      <c r="S157" s="67">
        <v>0.19139999999999999</v>
      </c>
      <c r="T157" s="67"/>
      <c r="U157" s="191"/>
    </row>
    <row r="158" spans="1:25" ht="12.75" x14ac:dyDescent="0.2">
      <c r="A158" s="200" t="s">
        <v>185</v>
      </c>
      <c r="B158" s="43" t="s">
        <v>171</v>
      </c>
      <c r="C158" s="44">
        <v>1</v>
      </c>
      <c r="D158" s="152"/>
      <c r="E158" s="152"/>
      <c r="F158" s="152"/>
      <c r="G158" s="153" t="s">
        <v>17</v>
      </c>
      <c r="H158" s="47"/>
      <c r="I158" s="47"/>
      <c r="J158" s="47"/>
      <c r="K158" s="47"/>
      <c r="L158" s="65">
        <v>7.1</v>
      </c>
      <c r="M158" s="67">
        <v>4.3150000000000004</v>
      </c>
      <c r="N158" s="67">
        <v>10.952999999999999</v>
      </c>
      <c r="O158" s="67">
        <v>5.3490000000000002</v>
      </c>
      <c r="P158" s="67"/>
      <c r="Q158" s="67">
        <v>5.4544899999999998</v>
      </c>
      <c r="R158" s="67"/>
      <c r="S158" s="67">
        <v>5.0462899999999999</v>
      </c>
      <c r="T158" s="67"/>
      <c r="U158" s="191"/>
    </row>
    <row r="159" spans="1:25" s="212" customFormat="1" ht="15" x14ac:dyDescent="0.2">
      <c r="A159" s="203" t="s">
        <v>186</v>
      </c>
      <c r="B159" s="204" t="s">
        <v>171</v>
      </c>
      <c r="C159" s="205">
        <v>534.20000000000005</v>
      </c>
      <c r="D159" s="205"/>
      <c r="E159" s="206">
        <v>626.1</v>
      </c>
      <c r="F159" s="206"/>
      <c r="G159" s="206">
        <v>370.4</v>
      </c>
      <c r="H159" s="206">
        <v>365.9</v>
      </c>
      <c r="I159" s="206">
        <v>365.9</v>
      </c>
      <c r="J159" s="206">
        <v>283.39999999999998</v>
      </c>
      <c r="K159" s="206">
        <v>282.3</v>
      </c>
      <c r="L159" s="207">
        <v>-3.5</v>
      </c>
      <c r="M159" s="182">
        <v>12.404</v>
      </c>
      <c r="N159" s="208">
        <v>72.257599999999996</v>
      </c>
      <c r="O159" s="209">
        <v>1.0976999999999999</v>
      </c>
      <c r="P159" s="209"/>
      <c r="Q159" s="209">
        <v>4.1000000000000002E-2</v>
      </c>
      <c r="R159" s="210"/>
      <c r="S159" s="211">
        <v>4.2799999999999998E-2</v>
      </c>
      <c r="T159" s="210"/>
    </row>
    <row r="160" spans="1:25" s="212" customFormat="1" ht="15" x14ac:dyDescent="0.2">
      <c r="A160" s="213" t="s">
        <v>70</v>
      </c>
      <c r="B160" s="204"/>
      <c r="C160" s="205"/>
      <c r="D160" s="205"/>
      <c r="E160" s="206"/>
      <c r="F160" s="206"/>
      <c r="G160" s="206"/>
      <c r="H160" s="206"/>
      <c r="I160" s="206"/>
      <c r="J160" s="206"/>
      <c r="K160" s="214"/>
      <c r="L160" s="215"/>
      <c r="M160" s="182"/>
      <c r="N160" s="210"/>
      <c r="O160" s="210"/>
      <c r="P160" s="210"/>
      <c r="Q160" s="210"/>
      <c r="R160" s="210"/>
      <c r="S160" s="210"/>
      <c r="T160" s="210"/>
    </row>
    <row r="161" spans="1:25" s="212" customFormat="1" ht="28.5" x14ac:dyDescent="0.2">
      <c r="A161" s="216" t="s">
        <v>187</v>
      </c>
      <c r="B161" s="217" t="s">
        <v>171</v>
      </c>
      <c r="C161" s="218">
        <v>0.55000000000000004</v>
      </c>
      <c r="D161" s="218"/>
      <c r="E161" s="219">
        <v>126.1</v>
      </c>
      <c r="F161" s="219"/>
      <c r="G161" s="219">
        <v>1.3</v>
      </c>
      <c r="H161" s="219">
        <v>1.3</v>
      </c>
      <c r="I161" s="219">
        <v>1.3</v>
      </c>
      <c r="J161" s="219">
        <v>1.3</v>
      </c>
      <c r="K161" s="220">
        <v>1.3</v>
      </c>
      <c r="L161" s="221"/>
      <c r="M161" s="182"/>
      <c r="N161" s="210"/>
      <c r="O161" s="210"/>
      <c r="P161" s="210"/>
      <c r="Q161" s="210"/>
      <c r="R161" s="210"/>
      <c r="S161" s="210"/>
      <c r="T161" s="210"/>
    </row>
    <row r="162" spans="1:25" s="212" customFormat="1" ht="38.25" x14ac:dyDescent="0.2">
      <c r="A162" s="222" t="s">
        <v>188</v>
      </c>
      <c r="B162" s="217" t="s">
        <v>171</v>
      </c>
      <c r="C162" s="218">
        <v>772</v>
      </c>
      <c r="D162" s="218"/>
      <c r="E162" s="219">
        <v>793.8</v>
      </c>
      <c r="F162" s="219"/>
      <c r="G162" s="219">
        <v>801.4</v>
      </c>
      <c r="H162" s="219">
        <v>716.7</v>
      </c>
      <c r="I162" s="219">
        <v>740.2</v>
      </c>
      <c r="J162" s="219">
        <v>642.4</v>
      </c>
      <c r="K162" s="220">
        <v>678.1</v>
      </c>
      <c r="L162" s="221">
        <v>47</v>
      </c>
      <c r="M162" s="182">
        <v>54.162599999999998</v>
      </c>
      <c r="N162" s="223">
        <v>128.1865</v>
      </c>
      <c r="O162" s="223">
        <v>52.160499999999999</v>
      </c>
      <c r="P162" s="171"/>
      <c r="Q162" s="223">
        <v>51.084899999999998</v>
      </c>
      <c r="R162" s="171"/>
      <c r="S162" s="223">
        <v>51.158999999999999</v>
      </c>
      <c r="T162" s="210"/>
    </row>
    <row r="163" spans="1:25" s="212" customFormat="1" ht="28.5" x14ac:dyDescent="0.2">
      <c r="A163" s="224" t="s">
        <v>189</v>
      </c>
      <c r="B163" s="217" t="s">
        <v>171</v>
      </c>
      <c r="C163" s="218">
        <v>41.8</v>
      </c>
      <c r="D163" s="218"/>
      <c r="E163" s="219">
        <v>14.3</v>
      </c>
      <c r="F163" s="219"/>
      <c r="G163" s="219">
        <v>-98.7</v>
      </c>
      <c r="H163" s="219">
        <v>0</v>
      </c>
      <c r="I163" s="219">
        <v>0</v>
      </c>
      <c r="J163" s="219">
        <v>0</v>
      </c>
      <c r="K163" s="220">
        <v>0</v>
      </c>
      <c r="L163" s="221" t="s">
        <v>190</v>
      </c>
      <c r="M163" s="225">
        <f>M142-M162</f>
        <v>-0.15759999999999508</v>
      </c>
      <c r="N163" s="226">
        <f>N142-N162</f>
        <v>-4.309599999999989</v>
      </c>
      <c r="O163" s="226">
        <f>O142-O162</f>
        <v>-3.8498000000000019</v>
      </c>
      <c r="P163" s="226"/>
      <c r="Q163" s="226">
        <f>Q142-Q162</f>
        <v>-5.3714100000000045</v>
      </c>
      <c r="R163" s="226"/>
      <c r="S163" s="226">
        <f>S142-S162</f>
        <v>-4.5752700000000033</v>
      </c>
      <c r="T163" s="210"/>
    </row>
    <row r="164" spans="1:25" ht="12.75" x14ac:dyDescent="0.2">
      <c r="A164" s="82"/>
      <c r="B164" s="227"/>
      <c r="C164" s="196"/>
      <c r="D164" s="197"/>
      <c r="E164" s="197"/>
      <c r="F164" s="197"/>
      <c r="G164" s="198"/>
      <c r="H164" s="39"/>
      <c r="I164" s="39"/>
      <c r="J164" s="39"/>
      <c r="K164" s="39"/>
      <c r="L164" s="73"/>
      <c r="M164" s="67"/>
      <c r="N164" s="67"/>
      <c r="O164" s="67"/>
      <c r="P164" s="67"/>
      <c r="Q164" s="67"/>
      <c r="R164" s="67"/>
      <c r="S164" s="67"/>
      <c r="T164" s="67"/>
      <c r="U164" s="191"/>
    </row>
    <row r="165" spans="1:25" ht="28.5" x14ac:dyDescent="0.2">
      <c r="A165" s="228" t="s">
        <v>191</v>
      </c>
      <c r="B165" s="227"/>
      <c r="C165" s="196"/>
      <c r="D165" s="197"/>
      <c r="E165" s="197"/>
      <c r="F165" s="197"/>
      <c r="G165" s="198"/>
      <c r="H165" s="39"/>
      <c r="I165" s="39"/>
      <c r="J165" s="39"/>
      <c r="K165" s="39"/>
      <c r="L165" s="73"/>
      <c r="M165" s="67"/>
      <c r="N165" s="67"/>
      <c r="O165" s="67"/>
      <c r="P165" s="67"/>
      <c r="Q165" s="67"/>
      <c r="R165" s="67"/>
      <c r="S165" s="67"/>
      <c r="T165" s="67"/>
      <c r="U165" s="191"/>
      <c r="V165" s="58"/>
      <c r="W165" s="58"/>
      <c r="X165" s="58"/>
      <c r="Y165" s="58"/>
    </row>
    <row r="166" spans="1:25" ht="12.75" x14ac:dyDescent="0.2">
      <c r="A166" s="229" t="s">
        <v>192</v>
      </c>
      <c r="B166" s="230" t="s">
        <v>171</v>
      </c>
      <c r="C166" s="231">
        <v>1</v>
      </c>
      <c r="D166" s="232"/>
      <c r="E166" s="232"/>
      <c r="F166" s="232"/>
      <c r="G166" s="233" t="s">
        <v>17</v>
      </c>
      <c r="H166" s="234"/>
      <c r="I166" s="234"/>
      <c r="J166" s="234"/>
      <c r="K166" s="234"/>
      <c r="L166" s="235">
        <f t="shared" ref="L166:T166" si="18">L168+L170+L172+L177+L179+L181</f>
        <v>3311.7445600000001</v>
      </c>
      <c r="M166" s="235">
        <f t="shared" si="18"/>
        <v>3431.0962912880814</v>
      </c>
      <c r="N166" s="235">
        <f t="shared" si="18"/>
        <v>3557.0598559199993</v>
      </c>
      <c r="O166" s="235">
        <f t="shared" si="18"/>
        <v>3705.4921313241994</v>
      </c>
      <c r="P166" s="235">
        <f t="shared" si="18"/>
        <v>3782.5327396909188</v>
      </c>
      <c r="Q166" s="235">
        <f t="shared" si="18"/>
        <v>3889.893253077199</v>
      </c>
      <c r="R166" s="235">
        <f t="shared" si="18"/>
        <v>4017.9239783060611</v>
      </c>
      <c r="S166" s="235">
        <f t="shared" si="18"/>
        <v>4110.0117420916513</v>
      </c>
      <c r="T166" s="235">
        <f t="shared" si="18"/>
        <v>4329.4973609907429</v>
      </c>
      <c r="U166" s="191"/>
      <c r="V166" s="58"/>
      <c r="W166" s="58"/>
      <c r="X166" s="58"/>
      <c r="Y166" s="58"/>
    </row>
    <row r="167" spans="1:25" s="58" customFormat="1" ht="12.75" x14ac:dyDescent="0.2">
      <c r="A167" s="236" t="s">
        <v>70</v>
      </c>
      <c r="B167" s="125"/>
      <c r="C167" s="196"/>
      <c r="D167" s="197"/>
      <c r="E167" s="197"/>
      <c r="F167" s="197"/>
      <c r="G167" s="198"/>
      <c r="H167" s="39"/>
      <c r="I167" s="39"/>
      <c r="J167" s="39"/>
      <c r="K167" s="39"/>
      <c r="L167" s="237">
        <v>117.9</v>
      </c>
      <c r="M167" s="238">
        <v>107</v>
      </c>
      <c r="N167" s="239">
        <f>N166/M166</f>
        <v>1.0367123373808402</v>
      </c>
      <c r="O167" s="239">
        <f>O166/N166</f>
        <v>1.0417289225980173</v>
      </c>
      <c r="P167" s="240">
        <f>P166/N166</f>
        <v>1.0633874303227329</v>
      </c>
      <c r="Q167" s="240">
        <f>Q166/O166</f>
        <v>1.0497642729272514</v>
      </c>
      <c r="R167" s="240">
        <f>R166/P166</f>
        <v>1.0622311173000916</v>
      </c>
      <c r="S167" s="240">
        <f>S166/Q166</f>
        <v>1.0565872826562328</v>
      </c>
      <c r="T167" s="240">
        <f>T166/R166</f>
        <v>1.0775458630792809</v>
      </c>
      <c r="U167" s="191"/>
      <c r="V167" s="9"/>
      <c r="W167" s="9"/>
      <c r="X167" s="9"/>
      <c r="Y167" s="9"/>
    </row>
    <row r="168" spans="1:25" s="58" customFormat="1" ht="25.5" x14ac:dyDescent="0.2">
      <c r="A168" s="241" t="s">
        <v>193</v>
      </c>
      <c r="B168" s="242" t="s">
        <v>171</v>
      </c>
      <c r="C168" s="196">
        <v>1</v>
      </c>
      <c r="D168" s="197"/>
      <c r="E168" s="197"/>
      <c r="F168" s="197"/>
      <c r="G168" s="198" t="s">
        <v>17</v>
      </c>
      <c r="H168" s="39"/>
      <c r="I168" s="39"/>
      <c r="J168" s="39"/>
      <c r="K168" s="39"/>
      <c r="L168" s="47">
        <v>280</v>
      </c>
      <c r="M168" s="49">
        <v>297.2</v>
      </c>
      <c r="N168" s="49">
        <v>310</v>
      </c>
      <c r="O168" s="49">
        <f>N168*O169</f>
        <v>330.14904494662687</v>
      </c>
      <c r="P168" s="49">
        <f>N168*P169</f>
        <v>331.69778014621392</v>
      </c>
      <c r="Q168" s="49">
        <f>O168*Q169</f>
        <v>351.60418991157223</v>
      </c>
      <c r="R168" s="49">
        <f>P168*R169</f>
        <v>354.9184832386884</v>
      </c>
      <c r="S168" s="49">
        <f>Q168*S169</f>
        <v>374.45835900681112</v>
      </c>
      <c r="T168" s="49">
        <f>R168*T169</f>
        <v>379.76535829072924</v>
      </c>
      <c r="U168" s="191"/>
      <c r="V168" s="9"/>
      <c r="W168" s="9"/>
      <c r="X168" s="9"/>
      <c r="Y168" s="9"/>
    </row>
    <row r="169" spans="1:25" s="58" customFormat="1" ht="12.75" x14ac:dyDescent="0.2">
      <c r="A169" s="241"/>
      <c r="B169" s="242"/>
      <c r="C169" s="196"/>
      <c r="D169" s="197"/>
      <c r="E169" s="197"/>
      <c r="F169" s="197"/>
      <c r="G169" s="198"/>
      <c r="H169" s="39"/>
      <c r="I169" s="39"/>
      <c r="J169" s="39"/>
      <c r="K169" s="39"/>
      <c r="L169" s="243">
        <v>1.07</v>
      </c>
      <c r="M169" s="239">
        <v>1.0643022987894577</v>
      </c>
      <c r="N169" s="239">
        <v>1.04</v>
      </c>
      <c r="O169" s="239">
        <v>1.0649969191826674</v>
      </c>
      <c r="P169" s="239">
        <v>1.0699928391813351</v>
      </c>
      <c r="Q169" s="239">
        <v>1.06498623967976</v>
      </c>
      <c r="R169" s="239">
        <v>1.0700056029384299</v>
      </c>
      <c r="S169" s="244">
        <v>1.0649997063487402</v>
      </c>
      <c r="T169" s="244">
        <v>1.0700072727272727</v>
      </c>
      <c r="U169" s="191"/>
      <c r="V169" s="9"/>
      <c r="W169" s="9"/>
      <c r="X169" s="9"/>
      <c r="Y169" s="9"/>
    </row>
    <row r="170" spans="1:25" ht="12.75" x14ac:dyDescent="0.2">
      <c r="A170" s="241" t="s">
        <v>194</v>
      </c>
      <c r="B170" s="242" t="s">
        <v>171</v>
      </c>
      <c r="C170" s="196">
        <v>1</v>
      </c>
      <c r="D170" s="197"/>
      <c r="E170" s="197"/>
      <c r="F170" s="197"/>
      <c r="G170" s="198" t="s">
        <v>17</v>
      </c>
      <c r="H170" s="39"/>
      <c r="I170" s="39"/>
      <c r="J170" s="39"/>
      <c r="K170" s="39"/>
      <c r="L170" s="47">
        <v>2579.4</v>
      </c>
      <c r="M170" s="49">
        <v>2636.7433999999998</v>
      </c>
      <c r="N170" s="49">
        <f>M170*N171</f>
        <v>2742.2131359999998</v>
      </c>
      <c r="O170" s="49">
        <f>N170*O171</f>
        <v>2824.4795300800001</v>
      </c>
      <c r="P170" s="49">
        <f>N170*P171</f>
        <v>2906.74592416</v>
      </c>
      <c r="Q170" s="49">
        <f>O170*Q171</f>
        <v>2937.4587112832</v>
      </c>
      <c r="R170" s="49">
        <f>P170*R171</f>
        <v>3081.1506796096</v>
      </c>
      <c r="S170" s="49">
        <f>Q170*S171</f>
        <v>3084.3316468473604</v>
      </c>
      <c r="T170" s="49">
        <f>R170*T171</f>
        <v>3327.6427339783681</v>
      </c>
      <c r="U170" s="191"/>
    </row>
    <row r="171" spans="1:25" ht="12.75" x14ac:dyDescent="0.2">
      <c r="A171" s="245"/>
      <c r="B171" s="246"/>
      <c r="C171" s="196"/>
      <c r="D171" s="197"/>
      <c r="E171" s="197"/>
      <c r="F171" s="197"/>
      <c r="G171" s="198"/>
      <c r="H171" s="39"/>
      <c r="I171" s="39"/>
      <c r="J171" s="39"/>
      <c r="K171" s="39"/>
      <c r="L171" s="237">
        <v>124</v>
      </c>
      <c r="M171" s="247">
        <v>1.0609999999999999</v>
      </c>
      <c r="N171" s="247">
        <v>1.04</v>
      </c>
      <c r="O171" s="247">
        <v>1.03</v>
      </c>
      <c r="P171" s="247">
        <v>1.06</v>
      </c>
      <c r="Q171" s="247">
        <v>1.04</v>
      </c>
      <c r="R171" s="247">
        <v>1.06</v>
      </c>
      <c r="S171" s="247">
        <v>1.05</v>
      </c>
      <c r="T171" s="247">
        <v>1.08</v>
      </c>
      <c r="U171" s="191"/>
    </row>
    <row r="172" spans="1:25" ht="12.75" x14ac:dyDescent="0.2">
      <c r="A172" s="245" t="s">
        <v>195</v>
      </c>
      <c r="B172" s="246" t="s">
        <v>171</v>
      </c>
      <c r="C172" s="196">
        <v>1</v>
      </c>
      <c r="D172" s="197"/>
      <c r="E172" s="197"/>
      <c r="F172" s="197"/>
      <c r="G172" s="198" t="s">
        <v>17</v>
      </c>
      <c r="H172" s="39"/>
      <c r="I172" s="39"/>
      <c r="J172" s="39"/>
      <c r="K172" s="39"/>
      <c r="L172" s="49">
        <f t="shared" ref="L172:T172" si="19">L173+L175+L177</f>
        <v>428.02455999999995</v>
      </c>
      <c r="M172" s="49">
        <f t="shared" si="19"/>
        <v>471.01917128808174</v>
      </c>
      <c r="N172" s="49">
        <f t="shared" si="19"/>
        <v>477.1234</v>
      </c>
      <c r="O172" s="49">
        <f t="shared" si="19"/>
        <v>521.43181946240225</v>
      </c>
      <c r="P172" s="49">
        <f t="shared" si="19"/>
        <v>514.40167744130656</v>
      </c>
      <c r="Q172" s="49">
        <f t="shared" si="19"/>
        <v>569.11324057706702</v>
      </c>
      <c r="R172" s="49">
        <f t="shared" si="19"/>
        <v>549.62061415447431</v>
      </c>
      <c r="S172" s="49">
        <f t="shared" si="19"/>
        <v>617.01624575706023</v>
      </c>
      <c r="T172" s="49">
        <f t="shared" si="19"/>
        <v>587.12019734603609</v>
      </c>
    </row>
    <row r="173" spans="1:25" s="58" customFormat="1" ht="12.75" x14ac:dyDescent="0.2">
      <c r="A173" s="248" t="s">
        <v>196</v>
      </c>
      <c r="B173" s="246" t="s">
        <v>171</v>
      </c>
      <c r="C173" s="231">
        <v>1</v>
      </c>
      <c r="D173" s="232"/>
      <c r="E173" s="232"/>
      <c r="F173" s="232"/>
      <c r="G173" s="233" t="s">
        <v>17</v>
      </c>
      <c r="H173" s="234"/>
      <c r="I173" s="234"/>
      <c r="J173" s="234"/>
      <c r="K173" s="234"/>
      <c r="L173" s="47">
        <v>325.92455999999999</v>
      </c>
      <c r="M173" s="49">
        <v>366.78917128808172</v>
      </c>
      <c r="N173" s="49">
        <f t="shared" ref="N173:T173" si="20">N192*12*N194/1000</f>
        <v>372.89339999999999</v>
      </c>
      <c r="O173" s="49">
        <f t="shared" si="20"/>
        <v>415.26659999999998</v>
      </c>
      <c r="P173" s="49">
        <f t="shared" si="20"/>
        <v>408</v>
      </c>
      <c r="Q173" s="49">
        <f t="shared" si="20"/>
        <v>460.94570400000003</v>
      </c>
      <c r="R173" s="49">
        <f t="shared" si="20"/>
        <v>441</v>
      </c>
      <c r="S173" s="49">
        <f t="shared" si="20"/>
        <v>506.79251999999997</v>
      </c>
      <c r="T173" s="49">
        <f t="shared" si="20"/>
        <v>476.28</v>
      </c>
      <c r="U173" s="20"/>
    </row>
    <row r="174" spans="1:25" s="58" customFormat="1" ht="12.75" x14ac:dyDescent="0.2">
      <c r="A174" s="248"/>
      <c r="B174" s="246"/>
      <c r="C174" s="196"/>
      <c r="D174" s="197"/>
      <c r="E174" s="197"/>
      <c r="F174" s="197"/>
      <c r="G174" s="198"/>
      <c r="H174" s="39"/>
      <c r="I174" s="39"/>
      <c r="J174" s="39"/>
      <c r="K174" s="39"/>
      <c r="L174" s="47"/>
      <c r="M174" s="49"/>
      <c r="N174" s="49"/>
      <c r="O174" s="49"/>
      <c r="P174" s="49"/>
      <c r="Q174" s="49"/>
      <c r="R174" s="49"/>
      <c r="S174" s="49"/>
      <c r="T174" s="49"/>
      <c r="U174" s="20"/>
    </row>
    <row r="175" spans="1:25" s="58" customFormat="1" ht="12.75" x14ac:dyDescent="0.2">
      <c r="A175" s="248" t="s">
        <v>197</v>
      </c>
      <c r="B175" s="246" t="s">
        <v>171</v>
      </c>
      <c r="C175" s="196">
        <v>1</v>
      </c>
      <c r="D175" s="197"/>
      <c r="E175" s="197"/>
      <c r="F175" s="197"/>
      <c r="G175" s="198" t="s">
        <v>17</v>
      </c>
      <c r="H175" s="39"/>
      <c r="I175" s="39"/>
      <c r="J175" s="39"/>
      <c r="K175" s="39"/>
      <c r="L175" s="47">
        <v>97.6</v>
      </c>
      <c r="M175" s="49">
        <v>99.55</v>
      </c>
      <c r="N175" s="49">
        <v>99.55</v>
      </c>
      <c r="O175" s="49">
        <f>N175*O176</f>
        <v>101.34521946240218</v>
      </c>
      <c r="P175" s="49">
        <f>N175*P176</f>
        <v>101.54167744130658</v>
      </c>
      <c r="Q175" s="49">
        <f>O175*Q176</f>
        <v>103.16753657706704</v>
      </c>
      <c r="R175" s="49">
        <f>P175*R176</f>
        <v>103.57061415447431</v>
      </c>
      <c r="S175" s="49">
        <f>Q175*S176</f>
        <v>105.02372575706023</v>
      </c>
      <c r="T175" s="49">
        <f>R175*T176</f>
        <v>105.64019734603606</v>
      </c>
      <c r="U175" s="20"/>
      <c r="V175" s="9"/>
      <c r="W175" s="9"/>
      <c r="X175" s="9"/>
      <c r="Y175" s="9"/>
    </row>
    <row r="176" spans="1:25" s="58" customFormat="1" ht="12.75" x14ac:dyDescent="0.2">
      <c r="A176" s="248"/>
      <c r="B176" s="246"/>
      <c r="C176" s="196"/>
      <c r="D176" s="197"/>
      <c r="E176" s="197"/>
      <c r="F176" s="197"/>
      <c r="G176" s="198"/>
      <c r="H176" s="39"/>
      <c r="I176" s="39"/>
      <c r="J176" s="39"/>
      <c r="K176" s="39"/>
      <c r="L176" s="249">
        <v>1.1100000000000001</v>
      </c>
      <c r="M176" s="240">
        <v>1.0199548846087108</v>
      </c>
      <c r="N176" s="240">
        <v>1.0199548846087108</v>
      </c>
      <c r="O176" s="240">
        <v>1.0180333446750596</v>
      </c>
      <c r="P176" s="240">
        <v>1.0200068050357265</v>
      </c>
      <c r="Q176" s="240">
        <v>1.01798128342246</v>
      </c>
      <c r="R176" s="240">
        <v>1.0199813196343985</v>
      </c>
      <c r="S176" s="244">
        <v>1.0179919889684155</v>
      </c>
      <c r="T176" s="244">
        <v>1.01998233966707</v>
      </c>
      <c r="U176" s="20"/>
      <c r="V176" s="9"/>
      <c r="W176" s="9"/>
      <c r="X176" s="9"/>
      <c r="Y176" s="9"/>
    </row>
    <row r="177" spans="1:25" ht="12.75" x14ac:dyDescent="0.2">
      <c r="A177" s="248" t="s">
        <v>198</v>
      </c>
      <c r="B177" s="246" t="s">
        <v>171</v>
      </c>
      <c r="C177" s="231">
        <v>1</v>
      </c>
      <c r="D177" s="232"/>
      <c r="E177" s="232"/>
      <c r="F177" s="232"/>
      <c r="G177" s="233" t="s">
        <v>17</v>
      </c>
      <c r="H177" s="234"/>
      <c r="I177" s="234"/>
      <c r="J177" s="234"/>
      <c r="K177" s="234"/>
      <c r="L177" s="47">
        <v>4.5</v>
      </c>
      <c r="M177" s="49">
        <v>4.68</v>
      </c>
      <c r="N177" s="49">
        <v>4.68</v>
      </c>
      <c r="O177" s="49">
        <v>4.82</v>
      </c>
      <c r="P177" s="49">
        <v>4.8600000000000003</v>
      </c>
      <c r="Q177" s="49">
        <v>5</v>
      </c>
      <c r="R177" s="49">
        <v>5.05</v>
      </c>
      <c r="S177" s="49">
        <v>5.2</v>
      </c>
      <c r="T177" s="49">
        <v>5.2</v>
      </c>
    </row>
    <row r="178" spans="1:25" ht="12.75" x14ac:dyDescent="0.2">
      <c r="A178" s="248"/>
      <c r="B178" s="246"/>
      <c r="C178" s="231"/>
      <c r="D178" s="232"/>
      <c r="E178" s="232"/>
      <c r="F178" s="232"/>
      <c r="G178" s="233"/>
      <c r="H178" s="234"/>
      <c r="I178" s="234"/>
      <c r="J178" s="234"/>
      <c r="K178" s="234"/>
      <c r="L178" s="237">
        <v>112</v>
      </c>
      <c r="M178" s="239">
        <v>1.0389999999999999</v>
      </c>
      <c r="N178" s="239">
        <v>1.0389999999999999</v>
      </c>
      <c r="O178" s="239">
        <f>O177/N177</f>
        <v>1.02991452991453</v>
      </c>
      <c r="P178" s="239">
        <f>P177/N177</f>
        <v>1.0384615384615385</v>
      </c>
      <c r="Q178" s="239">
        <f>Q177/O177</f>
        <v>1.0373443983402488</v>
      </c>
      <c r="R178" s="239">
        <f>R177/P177</f>
        <v>1.0390946502057612</v>
      </c>
      <c r="S178" s="244">
        <f>S177/Q177</f>
        <v>1.04</v>
      </c>
      <c r="T178" s="244">
        <f>T177/R177</f>
        <v>1.0297029702970297</v>
      </c>
    </row>
    <row r="179" spans="1:25" ht="12.75" x14ac:dyDescent="0.2">
      <c r="A179" s="245" t="s">
        <v>199</v>
      </c>
      <c r="B179" s="246" t="s">
        <v>171</v>
      </c>
      <c r="C179" s="196">
        <v>1</v>
      </c>
      <c r="D179" s="197"/>
      <c r="E179" s="197"/>
      <c r="F179" s="197"/>
      <c r="G179" s="198" t="s">
        <v>17</v>
      </c>
      <c r="H179" s="39"/>
      <c r="I179" s="39"/>
      <c r="J179" s="39"/>
      <c r="K179" s="39"/>
      <c r="L179" s="47">
        <v>2.8</v>
      </c>
      <c r="M179" s="49">
        <v>2.97</v>
      </c>
      <c r="N179" s="49">
        <v>2.97</v>
      </c>
      <c r="O179" s="49">
        <f>N179*O180</f>
        <v>3.1332845207704807</v>
      </c>
      <c r="P179" s="49">
        <f>N179*P180</f>
        <v>3.1481724297980973</v>
      </c>
      <c r="Q179" s="49">
        <f>O179*Q180</f>
        <v>3.3055982826641914</v>
      </c>
      <c r="R179" s="49">
        <f>P179*R180</f>
        <v>3.3370972383383624</v>
      </c>
      <c r="S179" s="49">
        <f>Q179*S180</f>
        <v>3.4869412856811324</v>
      </c>
      <c r="T179" s="49">
        <f>R179*T180</f>
        <v>3.5372569041540967</v>
      </c>
    </row>
    <row r="180" spans="1:25" ht="12.75" x14ac:dyDescent="0.2">
      <c r="A180" s="245"/>
      <c r="B180" s="246"/>
      <c r="C180" s="196"/>
      <c r="D180" s="197"/>
      <c r="E180" s="197"/>
      <c r="F180" s="197"/>
      <c r="G180" s="198"/>
      <c r="H180" s="39"/>
      <c r="I180" s="39"/>
      <c r="J180" s="39"/>
      <c r="K180" s="39"/>
      <c r="L180" s="47"/>
      <c r="M180" s="49"/>
      <c r="N180" s="250">
        <v>1.0597638957206099</v>
      </c>
      <c r="O180" s="250">
        <v>1.0549779531213739</v>
      </c>
      <c r="P180" s="250">
        <v>1.0599907171037364</v>
      </c>
      <c r="Q180" s="250">
        <v>1.0549946105281682</v>
      </c>
      <c r="R180" s="250">
        <v>1.0600109469074988</v>
      </c>
      <c r="S180" s="250">
        <v>1.054859359035843</v>
      </c>
      <c r="T180" s="250">
        <v>1.0599801718440185</v>
      </c>
    </row>
    <row r="181" spans="1:25" ht="12.75" x14ac:dyDescent="0.2">
      <c r="A181" s="251" t="s">
        <v>200</v>
      </c>
      <c r="B181" s="246" t="s">
        <v>171</v>
      </c>
      <c r="C181" s="196">
        <v>1</v>
      </c>
      <c r="D181" s="197"/>
      <c r="E181" s="197"/>
      <c r="F181" s="197"/>
      <c r="G181" s="198" t="s">
        <v>17</v>
      </c>
      <c r="H181" s="39"/>
      <c r="I181" s="39"/>
      <c r="J181" s="39"/>
      <c r="K181" s="39"/>
      <c r="L181" s="47">
        <v>17.02</v>
      </c>
      <c r="M181" s="49">
        <v>18.483719999999998</v>
      </c>
      <c r="N181" s="49">
        <f>M181*N182/100</f>
        <v>20.073319919999996</v>
      </c>
      <c r="O181" s="49">
        <f>N181*O182</f>
        <v>21.478452314399998</v>
      </c>
      <c r="P181" s="49">
        <f>N181*P182</f>
        <v>21.679185513599997</v>
      </c>
      <c r="Q181" s="49">
        <f>O181*Q182</f>
        <v>23.411513022695999</v>
      </c>
      <c r="R181" s="49">
        <f>P181*R182</f>
        <v>23.84710406496</v>
      </c>
      <c r="S181" s="49">
        <f>Q181*S182</f>
        <v>25.51854919473864</v>
      </c>
      <c r="T181" s="49">
        <f>R181*T182</f>
        <v>26.231814471456001</v>
      </c>
    </row>
    <row r="182" spans="1:25" ht="12.75" x14ac:dyDescent="0.2">
      <c r="A182" s="241"/>
      <c r="B182" s="242"/>
      <c r="C182" s="196"/>
      <c r="D182" s="197"/>
      <c r="E182" s="197"/>
      <c r="F182" s="197"/>
      <c r="G182" s="198"/>
      <c r="H182" s="39"/>
      <c r="I182" s="39"/>
      <c r="J182" s="39"/>
      <c r="K182" s="39"/>
      <c r="L182" s="47">
        <v>102.5301204819277</v>
      </c>
      <c r="M182" s="49">
        <v>108.6</v>
      </c>
      <c r="N182" s="49">
        <v>108.6</v>
      </c>
      <c r="O182" s="250">
        <v>1.07</v>
      </c>
      <c r="P182" s="250">
        <v>1.08</v>
      </c>
      <c r="Q182" s="250">
        <v>1.0900000000000001</v>
      </c>
      <c r="R182" s="250">
        <v>1.1000000000000001</v>
      </c>
      <c r="S182" s="250">
        <v>1.0900000000000001</v>
      </c>
      <c r="T182" s="250">
        <v>1.1000000000000001</v>
      </c>
    </row>
    <row r="183" spans="1:25" ht="25.5" x14ac:dyDescent="0.2">
      <c r="A183" s="252" t="s">
        <v>201</v>
      </c>
      <c r="B183" s="242" t="s">
        <v>18</v>
      </c>
      <c r="C183" s="196">
        <v>1</v>
      </c>
      <c r="D183" s="197"/>
      <c r="E183" s="197"/>
      <c r="F183" s="197"/>
      <c r="G183" s="198" t="s">
        <v>19</v>
      </c>
      <c r="H183" s="39"/>
      <c r="I183" s="39"/>
      <c r="J183" s="39"/>
      <c r="K183" s="39"/>
      <c r="L183" s="47">
        <v>107.79346148140051</v>
      </c>
      <c r="M183" s="49">
        <v>99.6</v>
      </c>
      <c r="N183" s="49">
        <v>91.6</v>
      </c>
      <c r="O183" s="49">
        <v>96.2</v>
      </c>
      <c r="P183" s="49">
        <v>97.6</v>
      </c>
      <c r="Q183" s="49">
        <v>100</v>
      </c>
      <c r="R183" s="49">
        <v>101.1</v>
      </c>
      <c r="S183" s="49">
        <v>100.8</v>
      </c>
      <c r="T183" s="49">
        <v>101.5</v>
      </c>
      <c r="V183" s="58"/>
      <c r="W183" s="58"/>
      <c r="X183" s="58"/>
      <c r="Y183" s="58"/>
    </row>
    <row r="184" spans="1:25" s="58" customFormat="1" ht="25.5" x14ac:dyDescent="0.2">
      <c r="A184" s="236" t="s">
        <v>202</v>
      </c>
      <c r="B184" s="242" t="s">
        <v>203</v>
      </c>
      <c r="C184" s="196">
        <v>1</v>
      </c>
      <c r="D184" s="197"/>
      <c r="E184" s="197"/>
      <c r="F184" s="197"/>
      <c r="G184" s="198" t="s">
        <v>17</v>
      </c>
      <c r="H184" s="39"/>
      <c r="I184" s="39"/>
      <c r="J184" s="39"/>
      <c r="K184" s="39"/>
      <c r="L184" s="47">
        <v>13698</v>
      </c>
      <c r="M184" s="49">
        <v>14526.363486571099</v>
      </c>
      <c r="N184" s="49">
        <f t="shared" ref="N184:T184" si="21">N166/N11/12*1000</f>
        <v>14798.884406390413</v>
      </c>
      <c r="O184" s="49">
        <f t="shared" si="21"/>
        <v>15286.683710083331</v>
      </c>
      <c r="P184" s="49">
        <f t="shared" si="21"/>
        <v>15604.508002025243</v>
      </c>
      <c r="Q184" s="49">
        <f t="shared" si="21"/>
        <v>15921.305063348065</v>
      </c>
      <c r="R184" s="49">
        <f t="shared" si="21"/>
        <v>16437.260588717319</v>
      </c>
      <c r="S184" s="49">
        <f t="shared" si="21"/>
        <v>16682.950731010114</v>
      </c>
      <c r="T184" s="49">
        <f t="shared" si="21"/>
        <v>17548.222118153142</v>
      </c>
      <c r="U184" s="20"/>
      <c r="V184" s="9"/>
      <c r="W184" s="9"/>
      <c r="X184" s="9"/>
      <c r="Y184" s="9"/>
    </row>
    <row r="185" spans="1:25" ht="12.75" x14ac:dyDescent="0.2">
      <c r="A185" s="229" t="s">
        <v>204</v>
      </c>
      <c r="B185" s="230" t="s">
        <v>171</v>
      </c>
      <c r="C185" s="231">
        <v>1</v>
      </c>
      <c r="D185" s="232"/>
      <c r="E185" s="232"/>
      <c r="F185" s="232"/>
      <c r="G185" s="233" t="s">
        <v>17</v>
      </c>
      <c r="H185" s="234"/>
      <c r="I185" s="234"/>
      <c r="J185" s="234"/>
      <c r="K185" s="234"/>
      <c r="L185" s="235">
        <f t="shared" ref="L185:T185" si="22">L187+L189+L190</f>
        <v>3159.5499999999997</v>
      </c>
      <c r="M185" s="235">
        <f t="shared" si="22"/>
        <v>3331.63</v>
      </c>
      <c r="N185" s="235">
        <f t="shared" si="22"/>
        <v>3475.3273599999998</v>
      </c>
      <c r="O185" s="235">
        <f t="shared" si="22"/>
        <v>3649.3125180559996</v>
      </c>
      <c r="P185" s="235">
        <f t="shared" si="22"/>
        <v>3875.7037686768908</v>
      </c>
      <c r="Q185" s="235">
        <f t="shared" si="22"/>
        <v>4066.5767970455472</v>
      </c>
      <c r="R185" s="235">
        <f t="shared" si="22"/>
        <v>4318.3997224077702</v>
      </c>
      <c r="S185" s="235">
        <f t="shared" si="22"/>
        <v>4520.2892664827395</v>
      </c>
      <c r="T185" s="235">
        <f t="shared" si="22"/>
        <v>4860.9307330291786</v>
      </c>
      <c r="V185" s="58"/>
      <c r="W185" s="58"/>
      <c r="X185" s="58"/>
      <c r="Y185" s="58"/>
    </row>
    <row r="186" spans="1:25" s="95" customFormat="1" ht="12.75" x14ac:dyDescent="0.2">
      <c r="A186" s="253" t="s">
        <v>70</v>
      </c>
      <c r="B186" s="246" t="s">
        <v>205</v>
      </c>
      <c r="C186" s="44"/>
      <c r="D186" s="152"/>
      <c r="E186" s="152"/>
      <c r="F186" s="152"/>
      <c r="G186" s="153"/>
      <c r="H186" s="47"/>
      <c r="I186" s="47"/>
      <c r="J186" s="47"/>
      <c r="K186" s="47"/>
      <c r="L186" s="47"/>
      <c r="M186" s="49"/>
      <c r="N186" s="49"/>
      <c r="O186" s="49"/>
      <c r="P186" s="49"/>
      <c r="Q186" s="49"/>
      <c r="R186" s="49"/>
      <c r="S186" s="49"/>
      <c r="T186" s="49"/>
      <c r="U186" s="94"/>
    </row>
    <row r="187" spans="1:25" s="95" customFormat="1" ht="12.75" x14ac:dyDescent="0.2">
      <c r="A187" s="245" t="s">
        <v>206</v>
      </c>
      <c r="B187" s="246" t="s">
        <v>171</v>
      </c>
      <c r="C187" s="44">
        <v>1</v>
      </c>
      <c r="D187" s="152"/>
      <c r="E187" s="152"/>
      <c r="F187" s="152"/>
      <c r="G187" s="153" t="s">
        <v>17</v>
      </c>
      <c r="H187" s="47"/>
      <c r="I187" s="47"/>
      <c r="J187" s="47"/>
      <c r="K187" s="47"/>
      <c r="L187" s="49">
        <f t="shared" ref="L187:T187" si="23">L112+L115+L121</f>
        <v>2627.5499999999997</v>
      </c>
      <c r="M187" s="49">
        <f t="shared" si="23"/>
        <v>2801.63</v>
      </c>
      <c r="N187" s="49">
        <f t="shared" si="23"/>
        <v>2945.3273599999998</v>
      </c>
      <c r="O187" s="49">
        <f t="shared" si="23"/>
        <v>3109.3125180559996</v>
      </c>
      <c r="P187" s="49">
        <f t="shared" si="23"/>
        <v>3320.7037686768908</v>
      </c>
      <c r="Q187" s="49">
        <f t="shared" si="23"/>
        <v>3496.5767970455472</v>
      </c>
      <c r="R187" s="49">
        <f t="shared" si="23"/>
        <v>3733.3997224077707</v>
      </c>
      <c r="S187" s="49">
        <f t="shared" si="23"/>
        <v>3920.28926648274</v>
      </c>
      <c r="T187" s="49">
        <f t="shared" si="23"/>
        <v>4210.9307330291786</v>
      </c>
      <c r="U187" s="94"/>
    </row>
    <row r="188" spans="1:25" s="95" customFormat="1" ht="12.75" x14ac:dyDescent="0.2">
      <c r="A188" s="248" t="s">
        <v>207</v>
      </c>
      <c r="B188" s="246" t="s">
        <v>171</v>
      </c>
      <c r="C188" s="44">
        <v>1</v>
      </c>
      <c r="D188" s="152"/>
      <c r="E188" s="152"/>
      <c r="F188" s="152"/>
      <c r="G188" s="153" t="s">
        <v>17</v>
      </c>
      <c r="H188" s="47"/>
      <c r="I188" s="47"/>
      <c r="J188" s="47"/>
      <c r="K188" s="47"/>
      <c r="L188" s="49">
        <f t="shared" ref="L188:T188" si="24">L112</f>
        <v>2053.35</v>
      </c>
      <c r="M188" s="49">
        <f t="shared" si="24"/>
        <v>2154</v>
      </c>
      <c r="N188" s="49">
        <f t="shared" si="24"/>
        <v>2253.0839999999998</v>
      </c>
      <c r="O188" s="49">
        <f t="shared" si="24"/>
        <v>2377.1252865359997</v>
      </c>
      <c r="P188" s="49">
        <f t="shared" si="24"/>
        <v>2545.9011818800559</v>
      </c>
      <c r="Q188" s="49">
        <f t="shared" si="24"/>
        <v>2681.4449608033501</v>
      </c>
      <c r="R188" s="49">
        <f t="shared" si="24"/>
        <v>2875.125730322176</v>
      </c>
      <c r="S188" s="49">
        <f t="shared" si="24"/>
        <v>3020.0320671304135</v>
      </c>
      <c r="T188" s="49">
        <f t="shared" si="24"/>
        <v>3260.1850171086235</v>
      </c>
      <c r="U188" s="94"/>
    </row>
    <row r="189" spans="1:25" s="254" customFormat="1" ht="25.5" x14ac:dyDescent="0.2">
      <c r="A189" s="245" t="s">
        <v>208</v>
      </c>
      <c r="B189" s="246" t="s">
        <v>171</v>
      </c>
      <c r="C189" s="44">
        <v>1</v>
      </c>
      <c r="D189" s="152"/>
      <c r="E189" s="152"/>
      <c r="F189" s="152"/>
      <c r="G189" s="153" t="s">
        <v>17</v>
      </c>
      <c r="H189" s="47"/>
      <c r="I189" s="47"/>
      <c r="J189" s="47"/>
      <c r="K189" s="47"/>
      <c r="L189" s="47">
        <v>363</v>
      </c>
      <c r="M189" s="49">
        <v>355</v>
      </c>
      <c r="N189" s="49">
        <v>355</v>
      </c>
      <c r="O189" s="49">
        <v>360</v>
      </c>
      <c r="P189" s="49">
        <v>370</v>
      </c>
      <c r="Q189" s="49">
        <v>380</v>
      </c>
      <c r="R189" s="49">
        <v>390</v>
      </c>
      <c r="S189" s="49">
        <v>400</v>
      </c>
      <c r="T189" s="49">
        <v>410</v>
      </c>
      <c r="U189" s="94"/>
      <c r="V189" s="95"/>
      <c r="W189" s="95"/>
      <c r="X189" s="95"/>
      <c r="Y189" s="95"/>
    </row>
    <row r="190" spans="1:25" s="95" customFormat="1" ht="12.75" x14ac:dyDescent="0.2">
      <c r="A190" s="245" t="s">
        <v>209</v>
      </c>
      <c r="B190" s="246" t="s">
        <v>171</v>
      </c>
      <c r="C190" s="44">
        <v>1</v>
      </c>
      <c r="D190" s="152"/>
      <c r="E190" s="152"/>
      <c r="F190" s="152"/>
      <c r="G190" s="153" t="s">
        <v>17</v>
      </c>
      <c r="H190" s="47"/>
      <c r="I190" s="47"/>
      <c r="J190" s="47"/>
      <c r="K190" s="47"/>
      <c r="L190" s="47">
        <v>169</v>
      </c>
      <c r="M190" s="49">
        <v>175</v>
      </c>
      <c r="N190" s="49">
        <v>175</v>
      </c>
      <c r="O190" s="49">
        <v>180</v>
      </c>
      <c r="P190" s="49">
        <v>185</v>
      </c>
      <c r="Q190" s="49">
        <v>190</v>
      </c>
      <c r="R190" s="49">
        <v>195</v>
      </c>
      <c r="S190" s="49">
        <v>200</v>
      </c>
      <c r="T190" s="49">
        <v>240</v>
      </c>
      <c r="U190" s="94"/>
    </row>
    <row r="191" spans="1:25" s="254" customFormat="1" ht="25.5" x14ac:dyDescent="0.2">
      <c r="A191" s="253" t="s">
        <v>210</v>
      </c>
      <c r="B191" s="246" t="s">
        <v>171</v>
      </c>
      <c r="C191" s="44">
        <v>1</v>
      </c>
      <c r="D191" s="152"/>
      <c r="E191" s="152"/>
      <c r="F191" s="152"/>
      <c r="G191" s="153" t="s">
        <v>17</v>
      </c>
      <c r="H191" s="47"/>
      <c r="I191" s="47"/>
      <c r="J191" s="47"/>
      <c r="K191" s="47"/>
      <c r="L191" s="47">
        <v>182.34999999999991</v>
      </c>
      <c r="M191" s="49">
        <f t="shared" ref="M191:T191" si="25">M166-M185</f>
        <v>99.466291288081266</v>
      </c>
      <c r="N191" s="49">
        <f t="shared" si="25"/>
        <v>81.732495919999565</v>
      </c>
      <c r="O191" s="49">
        <f t="shared" si="25"/>
        <v>56.179613268199773</v>
      </c>
      <c r="P191" s="49">
        <f t="shared" si="25"/>
        <v>-93.171028985972043</v>
      </c>
      <c r="Q191" s="49">
        <f t="shared" si="25"/>
        <v>-176.6835439683482</v>
      </c>
      <c r="R191" s="49">
        <f t="shared" si="25"/>
        <v>-300.4757441017091</v>
      </c>
      <c r="S191" s="49">
        <f t="shared" si="25"/>
        <v>-410.27752439108826</v>
      </c>
      <c r="T191" s="49">
        <f t="shared" si="25"/>
        <v>-531.43337203843566</v>
      </c>
      <c r="U191" s="94"/>
      <c r="V191" s="95"/>
      <c r="W191" s="95"/>
      <c r="X191" s="95"/>
      <c r="Y191" s="95"/>
    </row>
    <row r="192" spans="1:25" s="95" customFormat="1" ht="38.25" x14ac:dyDescent="0.2">
      <c r="A192" s="253" t="s">
        <v>211</v>
      </c>
      <c r="B192" s="246" t="s">
        <v>212</v>
      </c>
      <c r="C192" s="44">
        <v>1</v>
      </c>
      <c r="D192" s="255"/>
      <c r="E192" s="152"/>
      <c r="F192" s="152"/>
      <c r="G192" s="153" t="s">
        <v>17</v>
      </c>
      <c r="H192" s="47"/>
      <c r="I192" s="47"/>
      <c r="J192" s="47"/>
      <c r="K192" s="47"/>
      <c r="L192" s="47">
        <v>8541</v>
      </c>
      <c r="M192" s="49">
        <v>9262.352810305094</v>
      </c>
      <c r="N192" s="49">
        <v>9416.5</v>
      </c>
      <c r="O192" s="49">
        <v>9887.2999999999993</v>
      </c>
      <c r="P192" s="49">
        <v>10000</v>
      </c>
      <c r="Q192" s="49">
        <v>10381.66</v>
      </c>
      <c r="R192" s="49">
        <v>10500</v>
      </c>
      <c r="S192" s="49">
        <v>10828.9</v>
      </c>
      <c r="T192" s="49">
        <v>11025</v>
      </c>
      <c r="U192" s="94"/>
    </row>
    <row r="193" spans="1:21" s="95" customFormat="1" ht="12.75" x14ac:dyDescent="0.2">
      <c r="A193" s="253" t="s">
        <v>213</v>
      </c>
      <c r="B193" s="246" t="s">
        <v>18</v>
      </c>
      <c r="C193" s="44">
        <v>1</v>
      </c>
      <c r="D193" s="152"/>
      <c r="E193" s="152"/>
      <c r="F193" s="152"/>
      <c r="G193" s="153" t="s">
        <v>19</v>
      </c>
      <c r="H193" s="47"/>
      <c r="I193" s="47"/>
      <c r="J193" s="47"/>
      <c r="K193" s="47"/>
      <c r="L193" s="47">
        <v>95</v>
      </c>
      <c r="M193" s="256">
        <v>99.6</v>
      </c>
      <c r="N193" s="256">
        <v>91.6</v>
      </c>
      <c r="O193" s="256">
        <v>96.2</v>
      </c>
      <c r="P193" s="256">
        <v>97.6</v>
      </c>
      <c r="Q193" s="256">
        <v>100</v>
      </c>
      <c r="R193" s="256">
        <v>101.1</v>
      </c>
      <c r="S193" s="256">
        <v>100.8</v>
      </c>
      <c r="T193" s="256">
        <v>101.5</v>
      </c>
      <c r="U193" s="94"/>
    </row>
    <row r="194" spans="1:21" s="95" customFormat="1" ht="12.75" x14ac:dyDescent="0.2">
      <c r="A194" s="257" t="s">
        <v>214</v>
      </c>
      <c r="B194" s="246"/>
      <c r="C194" s="44"/>
      <c r="D194" s="152"/>
      <c r="E194" s="152"/>
      <c r="F194" s="152"/>
      <c r="G194" s="153"/>
      <c r="H194" s="47"/>
      <c r="I194" s="47"/>
      <c r="J194" s="47"/>
      <c r="K194" s="47"/>
      <c r="L194" s="47">
        <v>3.18</v>
      </c>
      <c r="M194" s="49">
        <v>3.3</v>
      </c>
      <c r="N194" s="49">
        <v>3.3</v>
      </c>
      <c r="O194" s="49">
        <v>3.5</v>
      </c>
      <c r="P194" s="49">
        <v>3.4</v>
      </c>
      <c r="Q194" s="49">
        <v>3.7</v>
      </c>
      <c r="R194" s="49">
        <v>3.5</v>
      </c>
      <c r="S194" s="49">
        <v>3.9</v>
      </c>
      <c r="T194" s="49">
        <v>3.6</v>
      </c>
      <c r="U194" s="94"/>
    </row>
    <row r="195" spans="1:21" s="95" customFormat="1" ht="25.5" x14ac:dyDescent="0.2">
      <c r="A195" s="253" t="s">
        <v>215</v>
      </c>
      <c r="B195" s="246" t="s">
        <v>212</v>
      </c>
      <c r="C195" s="44">
        <v>1</v>
      </c>
      <c r="D195" s="152"/>
      <c r="E195" s="152"/>
      <c r="F195" s="152"/>
      <c r="G195" s="153" t="s">
        <v>17</v>
      </c>
      <c r="H195" s="47"/>
      <c r="I195" s="47"/>
      <c r="J195" s="47"/>
      <c r="K195" s="47"/>
      <c r="L195" s="47">
        <v>8063</v>
      </c>
      <c r="M195" s="49">
        <v>9506</v>
      </c>
      <c r="N195" s="49">
        <v>10207.9</v>
      </c>
      <c r="O195" s="49">
        <v>10859.6</v>
      </c>
      <c r="P195" s="49">
        <v>10818.7</v>
      </c>
      <c r="Q195" s="49">
        <v>12017.2</v>
      </c>
      <c r="R195" s="49">
        <v>11871.6</v>
      </c>
      <c r="S195" s="49">
        <v>12688.2</v>
      </c>
      <c r="T195" s="49">
        <v>12451.4</v>
      </c>
      <c r="U195" s="94"/>
    </row>
    <row r="196" spans="1:21" s="95" customFormat="1" ht="38.25" x14ac:dyDescent="0.2">
      <c r="A196" s="253" t="s">
        <v>216</v>
      </c>
      <c r="B196" s="246" t="s">
        <v>136</v>
      </c>
      <c r="C196" s="44">
        <v>1</v>
      </c>
      <c r="D196" s="152"/>
      <c r="E196" s="152"/>
      <c r="F196" s="152"/>
      <c r="G196" s="153" t="s">
        <v>17</v>
      </c>
      <c r="H196" s="47"/>
      <c r="I196" s="47"/>
      <c r="J196" s="47"/>
      <c r="K196" s="47"/>
      <c r="L196" s="47">
        <v>3.7</v>
      </c>
      <c r="M196" s="49">
        <v>3.65</v>
      </c>
      <c r="N196" s="49">
        <v>4</v>
      </c>
      <c r="O196" s="49">
        <v>3.6</v>
      </c>
      <c r="P196" s="49">
        <v>3.5</v>
      </c>
      <c r="Q196" s="49">
        <v>3.4</v>
      </c>
      <c r="R196" s="49">
        <v>3.3</v>
      </c>
      <c r="S196" s="49">
        <v>3.2</v>
      </c>
      <c r="T196" s="49">
        <v>3</v>
      </c>
      <c r="U196" s="94"/>
    </row>
    <row r="197" spans="1:21" s="95" customFormat="1" ht="14.25" x14ac:dyDescent="0.2">
      <c r="A197" s="258" t="s">
        <v>217</v>
      </c>
      <c r="B197" s="259"/>
      <c r="C197" s="260"/>
      <c r="D197" s="261"/>
      <c r="E197" s="261"/>
      <c r="F197" s="261"/>
      <c r="G197" s="262"/>
      <c r="H197" s="263"/>
      <c r="I197" s="263"/>
      <c r="J197" s="263"/>
      <c r="K197" s="263"/>
      <c r="L197" s="263"/>
      <c r="M197" s="264"/>
      <c r="N197" s="49"/>
      <c r="O197" s="49"/>
      <c r="P197" s="49"/>
      <c r="Q197" s="265"/>
      <c r="R197" s="49"/>
      <c r="S197" s="49"/>
      <c r="T197" s="49"/>
      <c r="U197" s="154"/>
    </row>
    <row r="198" spans="1:21" s="95" customFormat="1" ht="12.75" x14ac:dyDescent="0.2">
      <c r="A198" s="253" t="s">
        <v>218</v>
      </c>
      <c r="B198" s="246" t="s">
        <v>16</v>
      </c>
      <c r="C198" s="44">
        <v>1</v>
      </c>
      <c r="D198" s="152"/>
      <c r="E198" s="152"/>
      <c r="F198" s="152"/>
      <c r="G198" s="153" t="s">
        <v>17</v>
      </c>
      <c r="H198" s="47"/>
      <c r="I198" s="47"/>
      <c r="J198" s="47"/>
      <c r="K198" s="47"/>
      <c r="L198" s="47">
        <v>12.67</v>
      </c>
      <c r="M198" s="49">
        <v>12.62</v>
      </c>
      <c r="N198" s="49">
        <v>12.62</v>
      </c>
      <c r="O198" s="49">
        <v>12.9</v>
      </c>
      <c r="P198" s="49">
        <v>12.92</v>
      </c>
      <c r="Q198" s="49">
        <v>12.95</v>
      </c>
      <c r="R198" s="49">
        <v>12.98</v>
      </c>
      <c r="S198" s="49">
        <v>13</v>
      </c>
      <c r="T198" s="49">
        <v>13.1</v>
      </c>
      <c r="U198" s="94"/>
    </row>
    <row r="199" spans="1:21" s="95" customFormat="1" ht="25.5" x14ac:dyDescent="0.2">
      <c r="A199" s="266" t="s">
        <v>219</v>
      </c>
      <c r="B199" s="246" t="s">
        <v>16</v>
      </c>
      <c r="C199" s="44">
        <v>1</v>
      </c>
      <c r="D199" s="152"/>
      <c r="E199" s="152"/>
      <c r="F199" s="152"/>
      <c r="G199" s="153" t="s">
        <v>17</v>
      </c>
      <c r="H199" s="47"/>
      <c r="I199" s="47"/>
      <c r="J199" s="47"/>
      <c r="K199" s="47"/>
      <c r="L199" s="47">
        <v>12.25</v>
      </c>
      <c r="M199" s="49">
        <v>12.391999999999999</v>
      </c>
      <c r="N199" s="49">
        <v>12.37</v>
      </c>
      <c r="O199" s="49">
        <v>12.19</v>
      </c>
      <c r="P199" s="49">
        <v>12.15</v>
      </c>
      <c r="Q199" s="49">
        <v>12.27</v>
      </c>
      <c r="R199" s="49">
        <v>12.17</v>
      </c>
      <c r="S199" s="49">
        <v>12.3</v>
      </c>
      <c r="T199" s="49">
        <v>12.19</v>
      </c>
      <c r="U199" s="94"/>
    </row>
    <row r="200" spans="1:21" s="95" customFormat="1" ht="25.5" customHeight="1" x14ac:dyDescent="0.2">
      <c r="A200" s="253" t="s">
        <v>220</v>
      </c>
      <c r="B200" s="246" t="s">
        <v>136</v>
      </c>
      <c r="C200" s="44">
        <v>1</v>
      </c>
      <c r="D200" s="152"/>
      <c r="E200" s="152"/>
      <c r="F200" s="152"/>
      <c r="G200" s="153" t="s">
        <v>17</v>
      </c>
      <c r="H200" s="47"/>
      <c r="I200" s="47"/>
      <c r="J200" s="47"/>
      <c r="K200" s="47"/>
      <c r="L200" s="47">
        <v>0.61</v>
      </c>
      <c r="M200" s="49">
        <v>0.4</v>
      </c>
      <c r="N200" s="49">
        <v>0.4</v>
      </c>
      <c r="O200" s="49">
        <v>0.390625</v>
      </c>
      <c r="P200" s="49">
        <v>0.31128404669260701</v>
      </c>
      <c r="Q200" s="49">
        <v>0.34883720930232559</v>
      </c>
      <c r="R200" s="49">
        <v>0.30888030888030893</v>
      </c>
      <c r="S200" s="49">
        <v>0.30888030888030893</v>
      </c>
      <c r="T200" s="49">
        <v>0.30769230769230771</v>
      </c>
      <c r="U200" s="94"/>
    </row>
    <row r="201" spans="1:21" s="95" customFormat="1" ht="25.5" x14ac:dyDescent="0.2">
      <c r="A201" s="253" t="s">
        <v>221</v>
      </c>
      <c r="B201" s="246" t="s">
        <v>16</v>
      </c>
      <c r="C201" s="44">
        <v>1</v>
      </c>
      <c r="D201" s="152"/>
      <c r="E201" s="152"/>
      <c r="F201" s="152"/>
      <c r="G201" s="153" t="s">
        <v>17</v>
      </c>
      <c r="H201" s="47"/>
      <c r="I201" s="47"/>
      <c r="J201" s="47"/>
      <c r="K201" s="47"/>
      <c r="L201" s="47">
        <v>0.53</v>
      </c>
      <c r="M201" s="49">
        <v>0.45</v>
      </c>
      <c r="N201" s="49">
        <v>0.45</v>
      </c>
      <c r="O201" s="49">
        <v>0.57999999999999996</v>
      </c>
      <c r="P201" s="49">
        <v>0.56999999999999995</v>
      </c>
      <c r="Q201" s="49">
        <v>0.55000000000000004</v>
      </c>
      <c r="R201" s="49">
        <v>0.52</v>
      </c>
      <c r="S201" s="49">
        <v>0.51</v>
      </c>
      <c r="T201" s="49">
        <v>0.5</v>
      </c>
      <c r="U201" s="94"/>
    </row>
    <row r="202" spans="1:21" s="95" customFormat="1" ht="51" x14ac:dyDescent="0.2">
      <c r="A202" s="253" t="s">
        <v>222</v>
      </c>
      <c r="B202" s="246" t="s">
        <v>16</v>
      </c>
      <c r="C202" s="44">
        <v>1</v>
      </c>
      <c r="D202" s="152"/>
      <c r="E202" s="255"/>
      <c r="F202" s="152"/>
      <c r="G202" s="153" t="s">
        <v>17</v>
      </c>
      <c r="H202" s="47"/>
      <c r="I202" s="47"/>
      <c r="J202" s="47"/>
      <c r="K202" s="47"/>
      <c r="L202" s="47">
        <v>6.2E-2</v>
      </c>
      <c r="M202" s="49">
        <v>8.2000000000000003E-2</v>
      </c>
      <c r="N202" s="49">
        <v>4.4999999999999998E-2</v>
      </c>
      <c r="O202" s="49">
        <v>0.05</v>
      </c>
      <c r="P202" s="49">
        <v>0.04</v>
      </c>
      <c r="Q202" s="49">
        <v>4.4999999999999998E-2</v>
      </c>
      <c r="R202" s="49">
        <v>0.04</v>
      </c>
      <c r="S202" s="49">
        <v>0.04</v>
      </c>
      <c r="T202" s="49">
        <v>0.04</v>
      </c>
      <c r="U202" s="94"/>
    </row>
    <row r="203" spans="1:21" s="94" customFormat="1" ht="38.25" x14ac:dyDescent="0.2">
      <c r="A203" s="253" t="s">
        <v>223</v>
      </c>
      <c r="B203" s="246" t="s">
        <v>212</v>
      </c>
      <c r="C203" s="44">
        <v>1</v>
      </c>
      <c r="D203" s="152"/>
      <c r="E203" s="152"/>
      <c r="F203" s="152"/>
      <c r="G203" s="153" t="s">
        <v>17</v>
      </c>
      <c r="H203" s="47"/>
      <c r="I203" s="47"/>
      <c r="J203" s="47"/>
      <c r="K203" s="47"/>
      <c r="L203" s="47">
        <v>19904</v>
      </c>
      <c r="M203" s="59">
        <v>20700</v>
      </c>
      <c r="N203" s="49">
        <v>22753</v>
      </c>
      <c r="O203" s="59">
        <f>N203*P204/100</f>
        <v>23503.848999999998</v>
      </c>
      <c r="P203" s="59">
        <f>N203*P204/100</f>
        <v>23503.848999999998</v>
      </c>
      <c r="Q203" s="49">
        <f>O203*Q204/100</f>
        <v>24679.041450000001</v>
      </c>
      <c r="R203" s="49">
        <f>P203*R204/100</f>
        <v>24749.552996999999</v>
      </c>
      <c r="S203" s="49">
        <f>Q203*S204/100</f>
        <v>25912.993522500001</v>
      </c>
      <c r="T203" s="49">
        <f>R203*T204/100</f>
        <v>26061.279305840995</v>
      </c>
    </row>
    <row r="204" spans="1:21" s="20" customFormat="1" ht="38.25" x14ac:dyDescent="0.2">
      <c r="A204" s="236" t="s">
        <v>223</v>
      </c>
      <c r="B204" s="242" t="s">
        <v>18</v>
      </c>
      <c r="C204" s="196"/>
      <c r="D204" s="197"/>
      <c r="E204" s="197"/>
      <c r="F204" s="197"/>
      <c r="G204" s="198"/>
      <c r="H204" s="39"/>
      <c r="I204" s="39"/>
      <c r="J204" s="39"/>
      <c r="K204" s="39"/>
      <c r="L204" s="39">
        <v>104.4</v>
      </c>
      <c r="M204" s="49">
        <v>104</v>
      </c>
      <c r="N204" s="49">
        <f>N203/M203*100</f>
        <v>109.91787439613528</v>
      </c>
      <c r="O204" s="49">
        <v>103</v>
      </c>
      <c r="P204" s="49">
        <v>103.3</v>
      </c>
      <c r="Q204" s="49">
        <v>105</v>
      </c>
      <c r="R204" s="49">
        <v>105.3</v>
      </c>
      <c r="S204" s="49">
        <v>105</v>
      </c>
      <c r="T204" s="49">
        <v>105.3</v>
      </c>
    </row>
    <row r="205" spans="1:21" s="20" customFormat="1" ht="12.75" x14ac:dyDescent="0.2">
      <c r="A205" s="236" t="s">
        <v>224</v>
      </c>
      <c r="B205" s="242" t="s">
        <v>16</v>
      </c>
      <c r="C205" s="196"/>
      <c r="D205" s="197"/>
      <c r="E205" s="197"/>
      <c r="F205" s="197"/>
      <c r="G205" s="198"/>
      <c r="H205" s="39"/>
      <c r="I205" s="39"/>
      <c r="J205" s="39"/>
      <c r="K205" s="39"/>
      <c r="L205" s="39">
        <v>12.313000000000001</v>
      </c>
      <c r="M205" s="49">
        <v>12.47</v>
      </c>
      <c r="N205" s="49">
        <v>12.416</v>
      </c>
      <c r="O205" s="49">
        <v>12.8</v>
      </c>
      <c r="P205" s="49">
        <v>12.85</v>
      </c>
      <c r="Q205" s="49">
        <v>12.9</v>
      </c>
      <c r="R205" s="49">
        <v>12.95</v>
      </c>
      <c r="S205" s="49">
        <v>12.95</v>
      </c>
      <c r="T205" s="49">
        <v>13</v>
      </c>
    </row>
    <row r="206" spans="1:21" s="20" customFormat="1" ht="12.75" x14ac:dyDescent="0.2">
      <c r="A206" s="236" t="s">
        <v>225</v>
      </c>
      <c r="B206" s="242" t="s">
        <v>136</v>
      </c>
      <c r="C206" s="196"/>
      <c r="D206" s="197"/>
      <c r="E206" s="197"/>
      <c r="F206" s="197"/>
      <c r="G206" s="198"/>
      <c r="H206" s="39"/>
      <c r="I206" s="39"/>
      <c r="J206" s="39"/>
      <c r="K206" s="39"/>
      <c r="L206" s="49">
        <f t="shared" ref="L206:T206" si="26">L201/L205*100</f>
        <v>4.3043937302038495</v>
      </c>
      <c r="M206" s="49">
        <f t="shared" si="26"/>
        <v>3.6086607858861268</v>
      </c>
      <c r="N206" s="49">
        <f t="shared" si="26"/>
        <v>3.624355670103093</v>
      </c>
      <c r="O206" s="49">
        <f t="shared" si="26"/>
        <v>4.5312499999999991</v>
      </c>
      <c r="P206" s="49">
        <f t="shared" si="26"/>
        <v>4.4357976653696491</v>
      </c>
      <c r="Q206" s="49">
        <f t="shared" si="26"/>
        <v>4.2635658914728678</v>
      </c>
      <c r="R206" s="49">
        <f t="shared" si="26"/>
        <v>4.0154440154440154</v>
      </c>
      <c r="S206" s="49">
        <f t="shared" si="26"/>
        <v>3.9382239382239383</v>
      </c>
      <c r="T206" s="49">
        <f t="shared" si="26"/>
        <v>3.8461538461538463</v>
      </c>
    </row>
    <row r="207" spans="1:21" s="20" customFormat="1" ht="12.75" x14ac:dyDescent="0.2">
      <c r="A207" s="267"/>
      <c r="B207" s="268"/>
      <c r="C207" s="9"/>
      <c r="D207" s="9"/>
      <c r="E207" s="9"/>
      <c r="N207" s="94"/>
    </row>
    <row r="208" spans="1:21" s="20" customFormat="1" x14ac:dyDescent="0.2">
      <c r="B208" s="9"/>
      <c r="C208" s="9"/>
      <c r="D208" s="9"/>
      <c r="E208" s="9"/>
      <c r="N208" s="94"/>
    </row>
    <row r="209" spans="1:25" s="20" customFormat="1" x14ac:dyDescent="0.2">
      <c r="B209" s="9"/>
      <c r="C209" s="9"/>
      <c r="D209" s="9"/>
      <c r="E209" s="9"/>
      <c r="N209" s="94"/>
    </row>
    <row r="210" spans="1:25" s="20" customFormat="1" x14ac:dyDescent="0.2">
      <c r="B210" s="9"/>
      <c r="C210" s="9"/>
      <c r="D210" s="9"/>
      <c r="E210" s="9"/>
      <c r="N210" s="94"/>
    </row>
    <row r="211" spans="1:25" s="20" customFormat="1" x14ac:dyDescent="0.2">
      <c r="B211" s="9"/>
      <c r="C211" s="9"/>
      <c r="D211" s="9"/>
      <c r="E211" s="9"/>
      <c r="N211" s="94"/>
    </row>
    <row r="212" spans="1:25" s="20" customFormat="1" x14ac:dyDescent="0.2">
      <c r="B212" s="9"/>
      <c r="C212" s="9"/>
      <c r="D212" s="9"/>
      <c r="E212" s="9"/>
      <c r="N212" s="94"/>
    </row>
    <row r="213" spans="1:25" s="20" customFormat="1" x14ac:dyDescent="0.2">
      <c r="B213" s="9"/>
      <c r="C213" s="9"/>
      <c r="D213" s="9"/>
      <c r="E213" s="9"/>
      <c r="N213" s="94"/>
    </row>
    <row r="214" spans="1:25" s="20" customFormat="1" x14ac:dyDescent="0.2">
      <c r="B214" s="9"/>
      <c r="C214" s="9"/>
      <c r="D214" s="9"/>
      <c r="E214" s="9"/>
      <c r="N214" s="94"/>
      <c r="U214" s="9"/>
      <c r="V214" s="9"/>
      <c r="W214" s="9"/>
      <c r="X214" s="9"/>
      <c r="Y214" s="9"/>
    </row>
    <row r="215" spans="1:25" s="20" customFormat="1" x14ac:dyDescent="0.2">
      <c r="B215" s="9"/>
      <c r="C215" s="9"/>
      <c r="D215" s="9"/>
      <c r="E215" s="9"/>
      <c r="N215" s="94"/>
      <c r="U215" s="9"/>
      <c r="V215" s="9"/>
      <c r="W215" s="9"/>
      <c r="X215" s="9"/>
      <c r="Y215" s="9"/>
    </row>
    <row r="216" spans="1:25" s="20" customFormat="1" x14ac:dyDescent="0.2">
      <c r="B216" s="9"/>
      <c r="C216" s="9"/>
      <c r="D216" s="9"/>
      <c r="E216" s="9"/>
      <c r="N216" s="94"/>
      <c r="U216" s="9"/>
      <c r="V216" s="9"/>
      <c r="W216" s="9"/>
      <c r="X216" s="9"/>
      <c r="Y216" s="9"/>
    </row>
    <row r="217" spans="1:25" s="20" customFormat="1" x14ac:dyDescent="0.2">
      <c r="B217" s="9"/>
      <c r="C217" s="9"/>
      <c r="D217" s="9"/>
      <c r="E217" s="9"/>
      <c r="N217" s="94"/>
      <c r="U217" s="9"/>
      <c r="V217" s="9"/>
      <c r="W217" s="9"/>
      <c r="X217" s="9"/>
      <c r="Y217" s="9"/>
    </row>
    <row r="218" spans="1:25" x14ac:dyDescent="0.2">
      <c r="A218" s="20"/>
      <c r="C218" s="9"/>
      <c r="D218" s="9"/>
      <c r="E218" s="9"/>
      <c r="F218" s="9"/>
      <c r="G218" s="9"/>
      <c r="U218" s="9"/>
    </row>
    <row r="219" spans="1:25" x14ac:dyDescent="0.2">
      <c r="A219" s="20"/>
      <c r="C219" s="9"/>
      <c r="D219" s="9"/>
      <c r="E219" s="9"/>
      <c r="F219" s="9"/>
      <c r="G219" s="9"/>
      <c r="U219" s="9"/>
    </row>
    <row r="220" spans="1:25" x14ac:dyDescent="0.2">
      <c r="A220" s="20"/>
      <c r="C220" s="9"/>
      <c r="D220" s="9"/>
      <c r="E220" s="9"/>
      <c r="F220" s="9"/>
      <c r="G220" s="9"/>
      <c r="U220" s="9"/>
    </row>
    <row r="221" spans="1:25" x14ac:dyDescent="0.2">
      <c r="A221" s="20"/>
      <c r="C221" s="9"/>
      <c r="D221" s="9"/>
      <c r="E221" s="9"/>
      <c r="F221" s="9"/>
      <c r="G221" s="9"/>
      <c r="U221" s="9"/>
    </row>
    <row r="222" spans="1:25" x14ac:dyDescent="0.2">
      <c r="A222" s="191"/>
      <c r="C222" s="9"/>
      <c r="D222" s="9"/>
      <c r="E222" s="9"/>
      <c r="F222" s="9"/>
      <c r="G222" s="9"/>
      <c r="U222" s="9"/>
    </row>
    <row r="223" spans="1:25" x14ac:dyDescent="0.2">
      <c r="A223" s="191"/>
      <c r="C223" s="9"/>
      <c r="D223" s="9"/>
      <c r="E223" s="9"/>
      <c r="F223" s="9"/>
      <c r="G223" s="9"/>
      <c r="U223" s="9"/>
    </row>
    <row r="224" spans="1:25" x14ac:dyDescent="0.2">
      <c r="A224" s="191"/>
      <c r="C224" s="9"/>
      <c r="D224" s="9"/>
      <c r="E224" s="9"/>
      <c r="F224" s="9"/>
      <c r="G224" s="9"/>
      <c r="U224" s="9"/>
    </row>
    <row r="225" spans="1:21" x14ac:dyDescent="0.2">
      <c r="A225" s="191"/>
      <c r="C225" s="9"/>
      <c r="D225" s="9"/>
      <c r="E225" s="9"/>
      <c r="F225" s="9"/>
      <c r="G225" s="9"/>
      <c r="U225" s="9"/>
    </row>
    <row r="226" spans="1:21" x14ac:dyDescent="0.2">
      <c r="A226" s="191"/>
      <c r="C226" s="9"/>
      <c r="D226" s="9"/>
      <c r="E226" s="9"/>
      <c r="F226" s="9"/>
      <c r="G226" s="9"/>
      <c r="U226" s="9"/>
    </row>
    <row r="227" spans="1:21" x14ac:dyDescent="0.2">
      <c r="A227" s="191"/>
      <c r="C227" s="9"/>
      <c r="D227" s="9"/>
      <c r="E227" s="9"/>
      <c r="F227" s="9"/>
      <c r="G227" s="9"/>
      <c r="U227" s="9"/>
    </row>
    <row r="228" spans="1:21" x14ac:dyDescent="0.2">
      <c r="A228" s="191"/>
      <c r="C228" s="9"/>
      <c r="D228" s="9"/>
      <c r="E228" s="9"/>
      <c r="F228" s="9"/>
      <c r="G228" s="9"/>
      <c r="U228" s="9"/>
    </row>
    <row r="229" spans="1:21" x14ac:dyDescent="0.2">
      <c r="A229" s="191"/>
      <c r="C229" s="9"/>
      <c r="D229" s="9"/>
      <c r="E229" s="9"/>
      <c r="F229" s="9"/>
      <c r="G229" s="9"/>
      <c r="U229" s="9"/>
    </row>
    <row r="230" spans="1:21" x14ac:dyDescent="0.2">
      <c r="A230" s="191"/>
      <c r="C230" s="9"/>
      <c r="D230" s="9"/>
      <c r="E230" s="9"/>
      <c r="F230" s="9"/>
      <c r="G230" s="9"/>
      <c r="U230" s="9"/>
    </row>
    <row r="231" spans="1:21" x14ac:dyDescent="0.2">
      <c r="A231" s="191"/>
      <c r="C231" s="9"/>
      <c r="D231" s="9"/>
      <c r="E231" s="9"/>
      <c r="F231" s="9"/>
      <c r="G231" s="9"/>
      <c r="U231" s="9"/>
    </row>
    <row r="232" spans="1:21" x14ac:dyDescent="0.2">
      <c r="A232" s="191"/>
      <c r="C232" s="9"/>
      <c r="D232" s="9"/>
      <c r="E232" s="9"/>
      <c r="F232" s="9"/>
      <c r="G232" s="9"/>
      <c r="U232" s="9"/>
    </row>
    <row r="233" spans="1:21" x14ac:dyDescent="0.2">
      <c r="A233" s="191"/>
      <c r="C233" s="9"/>
      <c r="D233" s="9"/>
      <c r="E233" s="9"/>
      <c r="F233" s="9"/>
      <c r="G233" s="9"/>
      <c r="U233" s="9"/>
    </row>
    <row r="234" spans="1:21" x14ac:dyDescent="0.2">
      <c r="A234" s="191"/>
      <c r="C234" s="9"/>
      <c r="D234" s="9"/>
      <c r="E234" s="9"/>
      <c r="F234" s="9"/>
      <c r="G234" s="9"/>
      <c r="U234" s="9"/>
    </row>
    <row r="235" spans="1:21" x14ac:dyDescent="0.2">
      <c r="A235" s="191"/>
      <c r="C235" s="9"/>
      <c r="D235" s="9"/>
      <c r="E235" s="9"/>
      <c r="F235" s="9"/>
      <c r="G235" s="9"/>
      <c r="U235" s="9"/>
    </row>
    <row r="236" spans="1:21" x14ac:dyDescent="0.2">
      <c r="A236" s="20"/>
      <c r="C236" s="9"/>
      <c r="D236" s="9"/>
      <c r="E236" s="9"/>
      <c r="F236" s="9"/>
      <c r="G236" s="9"/>
      <c r="U236" s="9"/>
    </row>
    <row r="237" spans="1:21" x14ac:dyDescent="0.2">
      <c r="A237" s="20"/>
      <c r="C237" s="9"/>
      <c r="D237" s="9"/>
      <c r="E237" s="9"/>
      <c r="F237" s="9"/>
      <c r="G237" s="9"/>
      <c r="U237" s="9"/>
    </row>
    <row r="238" spans="1:21" x14ac:dyDescent="0.2">
      <c r="A238" s="20"/>
      <c r="C238" s="9"/>
      <c r="D238" s="9"/>
      <c r="E238" s="9"/>
      <c r="F238" s="9"/>
      <c r="G238" s="9"/>
      <c r="U238" s="9"/>
    </row>
    <row r="239" spans="1:21" x14ac:dyDescent="0.2">
      <c r="A239" s="20"/>
      <c r="C239" s="9"/>
      <c r="D239" s="9"/>
      <c r="E239" s="9"/>
      <c r="F239" s="9"/>
      <c r="G239" s="9"/>
      <c r="U239" s="9"/>
    </row>
    <row r="240" spans="1:21" x14ac:dyDescent="0.2">
      <c r="A240" s="191"/>
      <c r="C240" s="9"/>
      <c r="D240" s="9"/>
      <c r="E240" s="9"/>
      <c r="F240" s="9"/>
      <c r="G240" s="9"/>
      <c r="U240" s="9"/>
    </row>
    <row r="241" spans="1:21" x14ac:dyDescent="0.2">
      <c r="A241" s="191"/>
      <c r="C241" s="9"/>
      <c r="D241" s="9"/>
      <c r="E241" s="9"/>
      <c r="F241" s="9"/>
      <c r="G241" s="9"/>
      <c r="U241" s="9"/>
    </row>
    <row r="242" spans="1:21" x14ac:dyDescent="0.2">
      <c r="A242" s="20"/>
      <c r="C242" s="9"/>
      <c r="D242" s="9"/>
      <c r="E242" s="9"/>
      <c r="F242" s="9"/>
      <c r="G242" s="9"/>
      <c r="U242" s="9"/>
    </row>
    <row r="243" spans="1:21" x14ac:dyDescent="0.2">
      <c r="A243" s="20"/>
      <c r="C243" s="9"/>
      <c r="D243" s="9"/>
      <c r="E243" s="9"/>
      <c r="F243" s="9"/>
      <c r="G243" s="9"/>
      <c r="U243" s="9"/>
    </row>
    <row r="244" spans="1:21" x14ac:dyDescent="0.2">
      <c r="A244" s="20"/>
      <c r="C244" s="9"/>
      <c r="D244" s="9"/>
      <c r="E244" s="9"/>
      <c r="F244" s="9"/>
      <c r="G244" s="9"/>
      <c r="U244" s="9"/>
    </row>
    <row r="245" spans="1:21" x14ac:dyDescent="0.2">
      <c r="A245" s="191"/>
      <c r="C245" s="9"/>
      <c r="D245" s="9"/>
      <c r="E245" s="9"/>
      <c r="F245" s="9"/>
      <c r="G245" s="9"/>
      <c r="U245" s="9"/>
    </row>
    <row r="246" spans="1:21" x14ac:dyDescent="0.2">
      <c r="A246" s="191"/>
      <c r="C246" s="9"/>
      <c r="D246" s="9"/>
      <c r="E246" s="9"/>
      <c r="F246" s="9"/>
      <c r="G246" s="9"/>
      <c r="U246" s="9"/>
    </row>
    <row r="247" spans="1:21" x14ac:dyDescent="0.2">
      <c r="A247" s="20"/>
      <c r="C247" s="9"/>
      <c r="D247" s="9"/>
      <c r="E247" s="9"/>
      <c r="F247" s="9"/>
      <c r="G247" s="9"/>
      <c r="U247" s="9"/>
    </row>
    <row r="248" spans="1:21" x14ac:dyDescent="0.2">
      <c r="A248" s="20"/>
      <c r="C248" s="9"/>
      <c r="D248" s="9"/>
      <c r="E248" s="9"/>
      <c r="F248" s="9"/>
      <c r="G248" s="9"/>
      <c r="U248" s="9"/>
    </row>
    <row r="249" spans="1:21" x14ac:dyDescent="0.2">
      <c r="A249" s="20"/>
      <c r="C249" s="9"/>
      <c r="D249" s="9"/>
      <c r="E249" s="9"/>
      <c r="F249" s="9"/>
      <c r="G249" s="9"/>
      <c r="U249" s="9"/>
    </row>
    <row r="250" spans="1:21" x14ac:dyDescent="0.2">
      <c r="A250" s="20"/>
      <c r="C250" s="9"/>
      <c r="D250" s="9"/>
      <c r="E250" s="9"/>
      <c r="F250" s="9"/>
      <c r="G250" s="9"/>
      <c r="U250" s="9"/>
    </row>
    <row r="251" spans="1:21" x14ac:dyDescent="0.2">
      <c r="A251" s="20"/>
      <c r="C251" s="9"/>
      <c r="D251" s="9"/>
      <c r="E251" s="9"/>
      <c r="F251" s="9"/>
      <c r="G251" s="9"/>
      <c r="U251" s="9"/>
    </row>
    <row r="252" spans="1:21" x14ac:dyDescent="0.2">
      <c r="A252" s="20"/>
      <c r="C252" s="9"/>
      <c r="D252" s="9"/>
      <c r="E252" s="9"/>
      <c r="F252" s="9"/>
      <c r="G252" s="9"/>
      <c r="U252" s="9"/>
    </row>
    <row r="253" spans="1:21" x14ac:dyDescent="0.2">
      <c r="A253" s="20"/>
      <c r="C253" s="9"/>
      <c r="D253" s="9"/>
      <c r="E253" s="9"/>
      <c r="F253" s="9"/>
      <c r="G253" s="9"/>
      <c r="U253" s="9"/>
    </row>
    <row r="254" spans="1:21" x14ac:dyDescent="0.2">
      <c r="A254" s="20"/>
      <c r="C254" s="9"/>
      <c r="D254" s="9"/>
      <c r="E254" s="9"/>
      <c r="F254" s="9"/>
      <c r="G254" s="9"/>
      <c r="U254" s="9"/>
    </row>
    <row r="255" spans="1:21" x14ac:dyDescent="0.2">
      <c r="A255" s="20"/>
      <c r="C255" s="9"/>
      <c r="D255" s="9"/>
      <c r="E255" s="9"/>
      <c r="F255" s="9"/>
      <c r="G255" s="9"/>
      <c r="U255" s="9"/>
    </row>
    <row r="256" spans="1:21" x14ac:dyDescent="0.2">
      <c r="A256" s="20"/>
      <c r="C256" s="9"/>
      <c r="D256" s="9"/>
      <c r="E256" s="9"/>
      <c r="F256" s="9"/>
      <c r="G256" s="9"/>
      <c r="U256" s="9"/>
    </row>
    <row r="257" spans="1:25" x14ac:dyDescent="0.2">
      <c r="A257" s="20"/>
      <c r="C257" s="9"/>
      <c r="D257" s="9"/>
      <c r="E257" s="9"/>
      <c r="F257" s="9"/>
      <c r="G257" s="9"/>
      <c r="U257" s="9"/>
    </row>
    <row r="258" spans="1:25" x14ac:dyDescent="0.2">
      <c r="A258" s="20"/>
      <c r="C258" s="9"/>
      <c r="D258" s="9"/>
      <c r="E258" s="9"/>
      <c r="F258" s="9"/>
      <c r="G258" s="9"/>
      <c r="V258" s="20"/>
      <c r="W258" s="20"/>
      <c r="X258" s="20"/>
      <c r="Y258" s="20"/>
    </row>
    <row r="259" spans="1:25" x14ac:dyDescent="0.2">
      <c r="A259" s="20"/>
      <c r="C259" s="9"/>
      <c r="D259" s="9"/>
      <c r="E259" s="9"/>
      <c r="F259" s="9"/>
      <c r="G259" s="9"/>
      <c r="V259" s="20"/>
      <c r="W259" s="20"/>
      <c r="X259" s="20"/>
      <c r="Y259" s="20"/>
    </row>
    <row r="260" spans="1:25" x14ac:dyDescent="0.2">
      <c r="A260" s="20"/>
      <c r="C260" s="9"/>
      <c r="D260" s="9"/>
      <c r="E260" s="9"/>
      <c r="F260" s="9"/>
      <c r="G260" s="9"/>
      <c r="V260" s="20"/>
      <c r="W260" s="20"/>
      <c r="X260" s="20"/>
      <c r="Y260" s="20"/>
    </row>
    <row r="261" spans="1:25" x14ac:dyDescent="0.2">
      <c r="A261" s="20"/>
      <c r="C261" s="9"/>
      <c r="D261" s="9"/>
      <c r="E261" s="9"/>
      <c r="F261" s="9"/>
      <c r="G261" s="9"/>
      <c r="V261" s="20"/>
      <c r="W261" s="20"/>
      <c r="X261" s="20"/>
      <c r="Y261" s="20"/>
    </row>
    <row r="262" spans="1:25" s="20" customFormat="1" x14ac:dyDescent="0.2">
      <c r="B262" s="9"/>
      <c r="C262" s="9"/>
      <c r="D262" s="9"/>
      <c r="E262" s="9"/>
      <c r="N262" s="94"/>
    </row>
    <row r="263" spans="1:25" s="20" customFormat="1" x14ac:dyDescent="0.2">
      <c r="B263" s="9"/>
      <c r="C263" s="9"/>
      <c r="D263" s="9"/>
      <c r="E263" s="9"/>
      <c r="N263" s="94"/>
    </row>
    <row r="264" spans="1:25" s="20" customFormat="1" x14ac:dyDescent="0.2">
      <c r="B264" s="9"/>
      <c r="C264" s="9"/>
      <c r="D264" s="9"/>
      <c r="E264" s="9"/>
      <c r="N264" s="94"/>
    </row>
    <row r="265" spans="1:25" s="20" customFormat="1" x14ac:dyDescent="0.2">
      <c r="B265" s="9"/>
      <c r="C265" s="9"/>
      <c r="D265" s="9"/>
      <c r="E265" s="9"/>
      <c r="N265" s="94"/>
    </row>
    <row r="266" spans="1:25" s="20" customFormat="1" x14ac:dyDescent="0.2">
      <c r="B266" s="9"/>
      <c r="C266" s="9"/>
      <c r="D266" s="9"/>
      <c r="E266" s="9"/>
      <c r="N266" s="94"/>
    </row>
    <row r="267" spans="1:25" s="20" customFormat="1" x14ac:dyDescent="0.2">
      <c r="B267" s="9"/>
      <c r="C267" s="9"/>
      <c r="D267" s="9"/>
      <c r="E267" s="9"/>
      <c r="N267" s="94"/>
    </row>
    <row r="268" spans="1:25" s="20" customFormat="1" x14ac:dyDescent="0.2">
      <c r="B268" s="9"/>
      <c r="C268" s="9"/>
      <c r="D268" s="9"/>
      <c r="E268" s="9"/>
      <c r="N268" s="94"/>
    </row>
    <row r="269" spans="1:25" s="20" customFormat="1" x14ac:dyDescent="0.2">
      <c r="B269" s="9"/>
      <c r="C269" s="9"/>
      <c r="D269" s="9"/>
      <c r="E269" s="9"/>
      <c r="N269" s="94"/>
    </row>
    <row r="270" spans="1:25" s="20" customFormat="1" x14ac:dyDescent="0.2">
      <c r="B270" s="9"/>
      <c r="C270" s="9"/>
      <c r="D270" s="9"/>
      <c r="E270" s="9"/>
      <c r="N270" s="94"/>
    </row>
    <row r="271" spans="1:25" s="20" customFormat="1" x14ac:dyDescent="0.2">
      <c r="B271" s="9"/>
      <c r="C271" s="9"/>
      <c r="D271" s="9"/>
      <c r="E271" s="9"/>
      <c r="N271" s="94"/>
    </row>
    <row r="272" spans="1:25" s="20" customFormat="1" x14ac:dyDescent="0.2">
      <c r="B272" s="9"/>
      <c r="C272" s="9"/>
      <c r="D272" s="9"/>
      <c r="E272" s="9"/>
      <c r="N272" s="94"/>
    </row>
    <row r="273" spans="1:25" s="20" customFormat="1" x14ac:dyDescent="0.2">
      <c r="N273" s="94"/>
    </row>
    <row r="274" spans="1:25" s="20" customFormat="1" x14ac:dyDescent="0.2">
      <c r="N274" s="94"/>
      <c r="U274" s="9"/>
      <c r="V274" s="9"/>
      <c r="W274" s="9"/>
      <c r="X274" s="9"/>
      <c r="Y274" s="9"/>
    </row>
    <row r="275" spans="1:25" s="20" customFormat="1" ht="12.75" x14ac:dyDescent="0.2">
      <c r="N275" s="94"/>
      <c r="U275" s="58"/>
      <c r="V275" s="58"/>
      <c r="W275" s="58"/>
      <c r="X275" s="58"/>
      <c r="Y275" s="58"/>
    </row>
    <row r="276" spans="1:25" s="20" customFormat="1" ht="12.75" x14ac:dyDescent="0.2">
      <c r="B276" s="9"/>
      <c r="C276" s="9"/>
      <c r="D276" s="9"/>
      <c r="E276" s="9"/>
      <c r="N276" s="94"/>
      <c r="U276" s="58"/>
      <c r="V276" s="58"/>
      <c r="W276" s="58"/>
      <c r="X276" s="58"/>
      <c r="Y276" s="58"/>
    </row>
    <row r="277" spans="1:25" s="20" customFormat="1" ht="12.75" x14ac:dyDescent="0.2">
      <c r="B277" s="58"/>
      <c r="C277" s="58"/>
      <c r="D277" s="58"/>
      <c r="E277" s="58"/>
      <c r="N277" s="94"/>
      <c r="U277" s="58"/>
      <c r="V277" s="58"/>
      <c r="W277" s="58"/>
      <c r="X277" s="58"/>
      <c r="Y277" s="58"/>
    </row>
    <row r="278" spans="1:25" ht="12.75" x14ac:dyDescent="0.2">
      <c r="A278" s="20"/>
      <c r="B278" s="58"/>
      <c r="C278" s="58"/>
      <c r="D278" s="58"/>
      <c r="E278" s="58"/>
      <c r="F278" s="9"/>
      <c r="G278" s="9"/>
    </row>
    <row r="279" spans="1:25" s="58" customFormat="1" ht="12.75" x14ac:dyDescent="0.2">
      <c r="A279" s="20"/>
      <c r="N279" s="254"/>
      <c r="U279" s="20"/>
      <c r="V279" s="9"/>
      <c r="W279" s="9"/>
      <c r="X279" s="9"/>
      <c r="Y279" s="9"/>
    </row>
    <row r="280" spans="1:25" s="58" customFormat="1" ht="12.75" x14ac:dyDescent="0.2">
      <c r="A280" s="20"/>
      <c r="B280" s="9"/>
      <c r="C280" s="9"/>
      <c r="D280" s="9"/>
      <c r="E280" s="9"/>
      <c r="N280" s="254"/>
      <c r="U280" s="20"/>
      <c r="V280" s="9"/>
      <c r="W280" s="9"/>
      <c r="X280" s="9"/>
      <c r="Y280" s="9"/>
    </row>
    <row r="281" spans="1:25" s="58" customFormat="1" ht="12.75" x14ac:dyDescent="0.2">
      <c r="A281" s="20"/>
      <c r="B281" s="9"/>
      <c r="C281" s="9"/>
      <c r="D281" s="9"/>
      <c r="E281" s="9"/>
      <c r="N281" s="254"/>
      <c r="U281" s="20"/>
      <c r="V281" s="9"/>
      <c r="W281" s="9"/>
      <c r="X281" s="9"/>
      <c r="Y281" s="9"/>
    </row>
    <row r="282" spans="1:25" x14ac:dyDescent="0.2">
      <c r="H282" s="273"/>
      <c r="I282" s="273"/>
      <c r="J282" s="273"/>
      <c r="K282" s="273"/>
      <c r="L282" s="273"/>
      <c r="M282" s="273"/>
      <c r="N282" s="274"/>
      <c r="O282" s="273"/>
      <c r="P282" s="273"/>
      <c r="Q282" s="273"/>
      <c r="R282" s="273"/>
      <c r="S282" s="273"/>
      <c r="T282" s="273"/>
    </row>
    <row r="283" spans="1:25" x14ac:dyDescent="0.2">
      <c r="H283" s="273"/>
      <c r="I283" s="273"/>
      <c r="J283" s="273"/>
      <c r="K283" s="273"/>
      <c r="L283" s="273"/>
      <c r="M283" s="273"/>
      <c r="N283" s="274"/>
      <c r="O283" s="273"/>
      <c r="P283" s="273"/>
      <c r="Q283" s="273"/>
      <c r="R283" s="273"/>
      <c r="S283" s="273"/>
      <c r="T283" s="273"/>
    </row>
    <row r="284" spans="1:25" x14ac:dyDescent="0.2">
      <c r="H284" s="273"/>
      <c r="I284" s="273"/>
      <c r="J284" s="273"/>
      <c r="K284" s="273"/>
      <c r="L284" s="273"/>
      <c r="M284" s="273"/>
      <c r="N284" s="274"/>
      <c r="O284" s="273"/>
      <c r="P284" s="273"/>
      <c r="Q284" s="273"/>
      <c r="R284" s="273"/>
      <c r="S284" s="273"/>
      <c r="T284" s="273"/>
    </row>
    <row r="285" spans="1:25" x14ac:dyDescent="0.2">
      <c r="H285" s="273"/>
      <c r="I285" s="273"/>
      <c r="J285" s="273"/>
      <c r="K285" s="273"/>
      <c r="L285" s="273"/>
      <c r="M285" s="273"/>
      <c r="N285" s="274"/>
      <c r="O285" s="273"/>
      <c r="P285" s="273"/>
      <c r="Q285" s="273"/>
      <c r="R285" s="273"/>
      <c r="S285" s="273"/>
      <c r="T285" s="273"/>
    </row>
    <row r="286" spans="1:25" x14ac:dyDescent="0.2">
      <c r="H286" s="273"/>
      <c r="I286" s="273"/>
      <c r="J286" s="273"/>
      <c r="K286" s="273"/>
      <c r="L286" s="273"/>
      <c r="M286" s="273"/>
      <c r="N286" s="274"/>
      <c r="O286" s="273"/>
      <c r="P286" s="273"/>
      <c r="Q286" s="273"/>
      <c r="R286" s="273"/>
      <c r="S286" s="273"/>
      <c r="T286" s="273"/>
    </row>
    <row r="287" spans="1:25" x14ac:dyDescent="0.2">
      <c r="H287" s="273"/>
      <c r="I287" s="273"/>
      <c r="J287" s="273"/>
      <c r="K287" s="273"/>
      <c r="L287" s="273"/>
      <c r="M287" s="273"/>
      <c r="N287" s="274"/>
      <c r="O287" s="273"/>
      <c r="P287" s="273"/>
      <c r="Q287" s="273"/>
      <c r="R287" s="273"/>
      <c r="S287" s="273"/>
      <c r="T287" s="273"/>
    </row>
    <row r="288" spans="1:25" x14ac:dyDescent="0.2">
      <c r="H288" s="273"/>
      <c r="I288" s="273"/>
      <c r="J288" s="273"/>
      <c r="K288" s="273"/>
      <c r="L288" s="273"/>
      <c r="M288" s="273"/>
      <c r="N288" s="274"/>
      <c r="O288" s="273"/>
      <c r="P288" s="273"/>
      <c r="Q288" s="273"/>
      <c r="R288" s="273"/>
      <c r="S288" s="273"/>
      <c r="T288" s="273"/>
    </row>
    <row r="289" spans="1:25" x14ac:dyDescent="0.2">
      <c r="H289" s="273"/>
      <c r="I289" s="273"/>
      <c r="J289" s="273"/>
      <c r="K289" s="273"/>
      <c r="L289" s="273"/>
      <c r="M289" s="273"/>
      <c r="N289" s="274"/>
      <c r="O289" s="273"/>
      <c r="P289" s="273"/>
      <c r="Q289" s="273"/>
      <c r="R289" s="273"/>
      <c r="S289" s="273"/>
      <c r="T289" s="273"/>
    </row>
    <row r="290" spans="1:25" x14ac:dyDescent="0.2">
      <c r="H290" s="273"/>
      <c r="I290" s="273"/>
      <c r="J290" s="273"/>
      <c r="K290" s="273"/>
      <c r="L290" s="273"/>
      <c r="M290" s="273"/>
      <c r="N290" s="274"/>
      <c r="O290" s="273"/>
      <c r="P290" s="273"/>
      <c r="Q290" s="273"/>
      <c r="R290" s="273"/>
      <c r="S290" s="273"/>
      <c r="T290" s="273"/>
    </row>
    <row r="291" spans="1:25" x14ac:dyDescent="0.2">
      <c r="H291" s="273"/>
      <c r="I291" s="273"/>
      <c r="J291" s="273"/>
      <c r="K291" s="273"/>
      <c r="L291" s="273"/>
      <c r="M291" s="273"/>
      <c r="N291" s="274"/>
      <c r="O291" s="273"/>
      <c r="P291" s="273"/>
      <c r="Q291" s="273"/>
      <c r="R291" s="273"/>
      <c r="S291" s="273"/>
      <c r="T291" s="273"/>
    </row>
    <row r="292" spans="1:25" x14ac:dyDescent="0.2">
      <c r="H292" s="273"/>
      <c r="I292" s="273"/>
      <c r="J292" s="273"/>
      <c r="K292" s="273"/>
      <c r="L292" s="273"/>
      <c r="M292" s="273"/>
      <c r="N292" s="274"/>
      <c r="O292" s="273"/>
      <c r="P292" s="273"/>
      <c r="Q292" s="273"/>
      <c r="R292" s="273"/>
      <c r="S292" s="273"/>
      <c r="T292" s="273"/>
    </row>
    <row r="293" spans="1:25" x14ac:dyDescent="0.2">
      <c r="H293" s="273"/>
      <c r="I293" s="273"/>
      <c r="J293" s="273"/>
      <c r="K293" s="273"/>
      <c r="L293" s="273"/>
      <c r="M293" s="273"/>
      <c r="N293" s="274"/>
      <c r="O293" s="273"/>
      <c r="P293" s="273"/>
      <c r="Q293" s="273"/>
      <c r="R293" s="273"/>
      <c r="S293" s="273"/>
      <c r="T293" s="273"/>
    </row>
    <row r="294" spans="1:25" s="20" customFormat="1" x14ac:dyDescent="0.2">
      <c r="A294" s="9"/>
      <c r="B294" s="9"/>
      <c r="C294" s="269"/>
      <c r="D294" s="270"/>
      <c r="E294" s="271"/>
      <c r="F294" s="269"/>
      <c r="G294" s="272"/>
      <c r="H294" s="273"/>
      <c r="I294" s="273"/>
      <c r="J294" s="273"/>
      <c r="K294" s="273"/>
      <c r="L294" s="273"/>
      <c r="M294" s="273"/>
      <c r="N294" s="274"/>
      <c r="O294" s="273"/>
      <c r="P294" s="273"/>
      <c r="Q294" s="273"/>
      <c r="R294" s="273"/>
      <c r="S294" s="273"/>
      <c r="T294" s="273"/>
      <c r="V294" s="9"/>
      <c r="W294" s="9"/>
      <c r="X294" s="9"/>
      <c r="Y294" s="9"/>
    </row>
    <row r="295" spans="1:25" s="20" customFormat="1" x14ac:dyDescent="0.2">
      <c r="A295" s="9"/>
      <c r="B295" s="9"/>
      <c r="C295" s="269"/>
      <c r="D295" s="270"/>
      <c r="E295" s="271"/>
      <c r="F295" s="269"/>
      <c r="G295" s="272"/>
      <c r="H295" s="273"/>
      <c r="I295" s="273"/>
      <c r="J295" s="273"/>
      <c r="K295" s="273"/>
      <c r="L295" s="273"/>
      <c r="M295" s="273"/>
      <c r="N295" s="274"/>
      <c r="O295" s="273"/>
      <c r="P295" s="273"/>
      <c r="Q295" s="273"/>
      <c r="R295" s="273"/>
      <c r="S295" s="273"/>
      <c r="T295" s="273"/>
      <c r="V295" s="9"/>
      <c r="W295" s="9"/>
      <c r="X295" s="9"/>
      <c r="Y295" s="9"/>
    </row>
    <row r="296" spans="1:25" s="20" customFormat="1" x14ac:dyDescent="0.2">
      <c r="A296" s="9"/>
      <c r="B296" s="9"/>
      <c r="C296" s="269"/>
      <c r="D296" s="270"/>
      <c r="E296" s="271"/>
      <c r="F296" s="269"/>
      <c r="G296" s="272"/>
      <c r="H296" s="273"/>
      <c r="I296" s="273"/>
      <c r="J296" s="273"/>
      <c r="K296" s="273"/>
      <c r="L296" s="273"/>
      <c r="M296" s="273"/>
      <c r="N296" s="274"/>
      <c r="O296" s="273"/>
      <c r="P296" s="273"/>
      <c r="Q296" s="273"/>
      <c r="R296" s="273"/>
      <c r="S296" s="273"/>
      <c r="T296" s="273"/>
      <c r="V296" s="9"/>
      <c r="W296" s="9"/>
      <c r="X296" s="9"/>
      <c r="Y296" s="9"/>
    </row>
    <row r="297" spans="1:25" s="20" customFormat="1" x14ac:dyDescent="0.2">
      <c r="A297" s="9"/>
      <c r="B297" s="9"/>
      <c r="C297" s="269"/>
      <c r="D297" s="270"/>
      <c r="E297" s="271"/>
      <c r="F297" s="269"/>
      <c r="G297" s="272"/>
      <c r="H297" s="273"/>
      <c r="I297" s="273"/>
      <c r="J297" s="273"/>
      <c r="K297" s="273"/>
      <c r="L297" s="273"/>
      <c r="M297" s="273"/>
      <c r="N297" s="274"/>
      <c r="O297" s="273"/>
      <c r="P297" s="273"/>
      <c r="Q297" s="273"/>
      <c r="R297" s="273"/>
      <c r="S297" s="273"/>
      <c r="T297" s="273"/>
      <c r="V297" s="9"/>
      <c r="W297" s="9"/>
      <c r="X297" s="9"/>
      <c r="Y297" s="9"/>
    </row>
    <row r="298" spans="1:25" s="20" customFormat="1" x14ac:dyDescent="0.2">
      <c r="A298" s="9"/>
      <c r="B298" s="9"/>
      <c r="C298" s="269"/>
      <c r="D298" s="270"/>
      <c r="E298" s="271"/>
      <c r="F298" s="269"/>
      <c r="G298" s="272"/>
      <c r="H298" s="273"/>
      <c r="I298" s="273"/>
      <c r="J298" s="273"/>
      <c r="K298" s="273"/>
      <c r="L298" s="273"/>
      <c r="M298" s="273"/>
      <c r="N298" s="274"/>
      <c r="O298" s="273"/>
      <c r="P298" s="273"/>
      <c r="Q298" s="273"/>
      <c r="R298" s="273"/>
      <c r="S298" s="273"/>
      <c r="T298" s="273"/>
      <c r="V298" s="9"/>
      <c r="W298" s="9"/>
      <c r="X298" s="9"/>
      <c r="Y298" s="9"/>
    </row>
    <row r="299" spans="1:25" s="20" customFormat="1" x14ac:dyDescent="0.2">
      <c r="A299" s="9"/>
      <c r="B299" s="9"/>
      <c r="C299" s="269"/>
      <c r="D299" s="270"/>
      <c r="E299" s="271"/>
      <c r="F299" s="269"/>
      <c r="G299" s="272"/>
      <c r="H299" s="273"/>
      <c r="I299" s="273"/>
      <c r="J299" s="273"/>
      <c r="K299" s="273"/>
      <c r="L299" s="273"/>
      <c r="M299" s="273"/>
      <c r="N299" s="274"/>
      <c r="O299" s="273"/>
      <c r="P299" s="273"/>
      <c r="Q299" s="273"/>
      <c r="R299" s="273"/>
      <c r="S299" s="273"/>
      <c r="T299" s="273"/>
      <c r="V299" s="9"/>
      <c r="W299" s="9"/>
      <c r="X299" s="9"/>
      <c r="Y299" s="9"/>
    </row>
    <row r="300" spans="1:25" s="20" customFormat="1" x14ac:dyDescent="0.2">
      <c r="A300" s="9"/>
      <c r="B300" s="9"/>
      <c r="C300" s="269"/>
      <c r="D300" s="270"/>
      <c r="E300" s="271"/>
      <c r="F300" s="269"/>
      <c r="G300" s="272"/>
      <c r="H300" s="273"/>
      <c r="I300" s="273"/>
      <c r="J300" s="273"/>
      <c r="K300" s="273"/>
      <c r="L300" s="273"/>
      <c r="M300" s="273"/>
      <c r="N300" s="274"/>
      <c r="O300" s="273"/>
      <c r="P300" s="273"/>
      <c r="Q300" s="273"/>
      <c r="R300" s="273"/>
      <c r="S300" s="273"/>
      <c r="T300" s="273"/>
      <c r="V300" s="9"/>
      <c r="W300" s="9"/>
      <c r="X300" s="9"/>
      <c r="Y300" s="9"/>
    </row>
    <row r="301" spans="1:25" s="20" customFormat="1" x14ac:dyDescent="0.2">
      <c r="A301" s="9"/>
      <c r="B301" s="9"/>
      <c r="C301" s="269"/>
      <c r="D301" s="270"/>
      <c r="E301" s="271"/>
      <c r="F301" s="269"/>
      <c r="G301" s="272"/>
      <c r="H301" s="273"/>
      <c r="I301" s="273"/>
      <c r="J301" s="273"/>
      <c r="K301" s="273"/>
      <c r="L301" s="273"/>
      <c r="M301" s="273"/>
      <c r="N301" s="274"/>
      <c r="O301" s="273"/>
      <c r="P301" s="273"/>
      <c r="Q301" s="273"/>
      <c r="R301" s="273"/>
      <c r="S301" s="273"/>
      <c r="T301" s="273"/>
      <c r="V301" s="9"/>
      <c r="W301" s="9"/>
      <c r="X301" s="9"/>
      <c r="Y301" s="9"/>
    </row>
    <row r="302" spans="1:25" s="20" customFormat="1" x14ac:dyDescent="0.2">
      <c r="A302" s="9"/>
      <c r="B302" s="9"/>
      <c r="C302" s="269"/>
      <c r="D302" s="270"/>
      <c r="E302" s="271"/>
      <c r="F302" s="269"/>
      <c r="G302" s="272"/>
      <c r="H302" s="273"/>
      <c r="I302" s="273"/>
      <c r="J302" s="273"/>
      <c r="K302" s="273"/>
      <c r="L302" s="273"/>
      <c r="M302" s="273"/>
      <c r="N302" s="274"/>
      <c r="O302" s="273"/>
      <c r="P302" s="273"/>
      <c r="Q302" s="273"/>
      <c r="R302" s="273"/>
      <c r="S302" s="273"/>
      <c r="T302" s="273"/>
      <c r="V302" s="9"/>
      <c r="W302" s="9"/>
      <c r="X302" s="9"/>
      <c r="Y302" s="9"/>
    </row>
    <row r="303" spans="1:25" s="20" customFormat="1" x14ac:dyDescent="0.2">
      <c r="A303" s="9"/>
      <c r="B303" s="9"/>
      <c r="C303" s="269"/>
      <c r="D303" s="270"/>
      <c r="E303" s="271"/>
      <c r="F303" s="269"/>
      <c r="G303" s="272"/>
      <c r="H303" s="273"/>
      <c r="I303" s="273"/>
      <c r="J303" s="273"/>
      <c r="K303" s="273"/>
      <c r="L303" s="273"/>
      <c r="M303" s="273"/>
      <c r="N303" s="274"/>
      <c r="O303" s="273"/>
      <c r="P303" s="273"/>
      <c r="Q303" s="273"/>
      <c r="R303" s="273"/>
      <c r="S303" s="273"/>
      <c r="T303" s="273"/>
      <c r="V303" s="9"/>
      <c r="W303" s="9"/>
      <c r="X303" s="9"/>
      <c r="Y303" s="9"/>
    </row>
    <row r="304" spans="1:25" s="20" customFormat="1" x14ac:dyDescent="0.2">
      <c r="A304" s="9"/>
      <c r="B304" s="9"/>
      <c r="C304" s="269"/>
      <c r="D304" s="270"/>
      <c r="E304" s="271"/>
      <c r="F304" s="269"/>
      <c r="G304" s="272"/>
      <c r="H304" s="273"/>
      <c r="I304" s="273"/>
      <c r="J304" s="273"/>
      <c r="K304" s="273"/>
      <c r="L304" s="273"/>
      <c r="M304" s="273"/>
      <c r="N304" s="274"/>
      <c r="O304" s="273"/>
      <c r="P304" s="273"/>
      <c r="Q304" s="273"/>
      <c r="R304" s="273"/>
      <c r="S304" s="273"/>
      <c r="T304" s="273"/>
      <c r="V304" s="9"/>
      <c r="W304" s="9"/>
      <c r="X304" s="9"/>
      <c r="Y304" s="9"/>
    </row>
    <row r="305" spans="1:25" s="20" customFormat="1" x14ac:dyDescent="0.2">
      <c r="A305" s="9"/>
      <c r="B305" s="9"/>
      <c r="C305" s="269"/>
      <c r="D305" s="270"/>
      <c r="E305" s="271"/>
      <c r="F305" s="269"/>
      <c r="G305" s="272"/>
      <c r="H305" s="273"/>
      <c r="I305" s="273"/>
      <c r="J305" s="273"/>
      <c r="K305" s="273"/>
      <c r="L305" s="273"/>
      <c r="M305" s="273"/>
      <c r="N305" s="274"/>
      <c r="O305" s="273"/>
      <c r="P305" s="273"/>
      <c r="Q305" s="273"/>
      <c r="R305" s="273"/>
      <c r="S305" s="273"/>
      <c r="T305" s="273"/>
      <c r="V305" s="9"/>
      <c r="W305" s="9"/>
      <c r="X305" s="9"/>
      <c r="Y305" s="9"/>
    </row>
    <row r="306" spans="1:25" s="20" customFormat="1" x14ac:dyDescent="0.2">
      <c r="A306" s="9"/>
      <c r="B306" s="9"/>
      <c r="C306" s="269"/>
      <c r="D306" s="270"/>
      <c r="E306" s="271"/>
      <c r="F306" s="269"/>
      <c r="G306" s="272"/>
      <c r="H306" s="273"/>
      <c r="I306" s="273"/>
      <c r="J306" s="273"/>
      <c r="K306" s="273"/>
      <c r="L306" s="273"/>
      <c r="M306" s="273"/>
      <c r="N306" s="274"/>
      <c r="O306" s="273"/>
      <c r="P306" s="273"/>
      <c r="Q306" s="273"/>
      <c r="R306" s="273"/>
      <c r="S306" s="273"/>
      <c r="T306" s="273"/>
      <c r="V306" s="9"/>
      <c r="W306" s="9"/>
      <c r="X306" s="9"/>
      <c r="Y306" s="9"/>
    </row>
    <row r="307" spans="1:25" s="20" customFormat="1" x14ac:dyDescent="0.2">
      <c r="A307" s="9"/>
      <c r="B307" s="9"/>
      <c r="C307" s="269"/>
      <c r="D307" s="270"/>
      <c r="E307" s="271"/>
      <c r="F307" s="269"/>
      <c r="G307" s="272"/>
      <c r="H307" s="273"/>
      <c r="I307" s="273"/>
      <c r="J307" s="273"/>
      <c r="K307" s="273"/>
      <c r="L307" s="273"/>
      <c r="M307" s="273"/>
      <c r="N307" s="274"/>
      <c r="O307" s="273"/>
      <c r="P307" s="273"/>
      <c r="Q307" s="273"/>
      <c r="R307" s="273"/>
      <c r="S307" s="273"/>
      <c r="T307" s="273"/>
      <c r="V307" s="9"/>
      <c r="W307" s="9"/>
      <c r="X307" s="9"/>
      <c r="Y307" s="9"/>
    </row>
    <row r="308" spans="1:25" s="20" customFormat="1" x14ac:dyDescent="0.2">
      <c r="A308" s="9"/>
      <c r="B308" s="9"/>
      <c r="C308" s="269"/>
      <c r="D308" s="270"/>
      <c r="E308" s="271"/>
      <c r="F308" s="269"/>
      <c r="G308" s="272"/>
      <c r="H308" s="273"/>
      <c r="I308" s="273"/>
      <c r="J308" s="273"/>
      <c r="K308" s="273"/>
      <c r="L308" s="273"/>
      <c r="M308" s="273"/>
      <c r="N308" s="274"/>
      <c r="O308" s="273"/>
      <c r="P308" s="273"/>
      <c r="Q308" s="273"/>
      <c r="R308" s="273"/>
      <c r="S308" s="273"/>
      <c r="T308" s="273"/>
      <c r="V308" s="9"/>
      <c r="W308" s="9"/>
      <c r="X308" s="9"/>
      <c r="Y308" s="9"/>
    </row>
    <row r="309" spans="1:25" s="20" customFormat="1" x14ac:dyDescent="0.2">
      <c r="A309" s="9"/>
      <c r="B309" s="9"/>
      <c r="C309" s="269"/>
      <c r="D309" s="270"/>
      <c r="E309" s="271"/>
      <c r="F309" s="269"/>
      <c r="G309" s="272"/>
      <c r="H309" s="273"/>
      <c r="I309" s="273"/>
      <c r="J309" s="273"/>
      <c r="K309" s="273"/>
      <c r="L309" s="273"/>
      <c r="M309" s="273"/>
      <c r="N309" s="274"/>
      <c r="O309" s="273"/>
      <c r="P309" s="273"/>
      <c r="Q309" s="273"/>
      <c r="R309" s="273"/>
      <c r="S309" s="273"/>
      <c r="T309" s="273"/>
      <c r="V309" s="9"/>
      <c r="W309" s="9"/>
      <c r="X309" s="9"/>
      <c r="Y309" s="9"/>
    </row>
    <row r="310" spans="1:25" s="20" customFormat="1" x14ac:dyDescent="0.2">
      <c r="A310" s="9"/>
      <c r="B310" s="9"/>
      <c r="C310" s="269"/>
      <c r="D310" s="270"/>
      <c r="E310" s="271"/>
      <c r="F310" s="269"/>
      <c r="G310" s="272"/>
      <c r="H310" s="273"/>
      <c r="I310" s="273"/>
      <c r="J310" s="273"/>
      <c r="K310" s="273"/>
      <c r="L310" s="273"/>
      <c r="M310" s="273"/>
      <c r="N310" s="274"/>
      <c r="O310" s="273"/>
      <c r="P310" s="273"/>
      <c r="Q310" s="273"/>
      <c r="R310" s="273"/>
      <c r="S310" s="273"/>
      <c r="T310" s="273"/>
      <c r="V310" s="9"/>
      <c r="W310" s="9"/>
      <c r="X310" s="9"/>
      <c r="Y310" s="9"/>
    </row>
    <row r="311" spans="1:25" s="20" customFormat="1" x14ac:dyDescent="0.2">
      <c r="A311" s="9"/>
      <c r="B311" s="9"/>
      <c r="C311" s="269"/>
      <c r="D311" s="270"/>
      <c r="E311" s="271"/>
      <c r="F311" s="269"/>
      <c r="G311" s="272"/>
      <c r="H311" s="273"/>
      <c r="I311" s="273"/>
      <c r="J311" s="273"/>
      <c r="K311" s="273"/>
      <c r="L311" s="273"/>
      <c r="M311" s="273"/>
      <c r="N311" s="274"/>
      <c r="O311" s="273"/>
      <c r="P311" s="273"/>
      <c r="Q311" s="273"/>
      <c r="R311" s="273"/>
      <c r="S311" s="273"/>
      <c r="T311" s="273"/>
      <c r="V311" s="9"/>
      <c r="W311" s="9"/>
      <c r="X311" s="9"/>
      <c r="Y311" s="9"/>
    </row>
    <row r="312" spans="1:25" s="20" customFormat="1" x14ac:dyDescent="0.2">
      <c r="A312" s="9"/>
      <c r="B312" s="9"/>
      <c r="C312" s="269"/>
      <c r="D312" s="270"/>
      <c r="E312" s="271"/>
      <c r="F312" s="269"/>
      <c r="G312" s="272"/>
      <c r="H312" s="273"/>
      <c r="I312" s="273"/>
      <c r="J312" s="273"/>
      <c r="K312" s="273"/>
      <c r="L312" s="273"/>
      <c r="M312" s="273"/>
      <c r="N312" s="274"/>
      <c r="O312" s="273"/>
      <c r="P312" s="273"/>
      <c r="Q312" s="273"/>
      <c r="R312" s="273"/>
      <c r="S312" s="273"/>
      <c r="T312" s="273"/>
      <c r="V312" s="9"/>
      <c r="W312" s="9"/>
      <c r="X312" s="9"/>
      <c r="Y312" s="9"/>
    </row>
    <row r="313" spans="1:25" s="20" customFormat="1" x14ac:dyDescent="0.2">
      <c r="A313" s="9"/>
      <c r="B313" s="9"/>
      <c r="C313" s="269"/>
      <c r="D313" s="270"/>
      <c r="E313" s="271"/>
      <c r="F313" s="269"/>
      <c r="G313" s="272"/>
      <c r="H313" s="273"/>
      <c r="I313" s="273"/>
      <c r="J313" s="273"/>
      <c r="K313" s="273"/>
      <c r="L313" s="273"/>
      <c r="M313" s="273"/>
      <c r="N313" s="274"/>
      <c r="O313" s="273"/>
      <c r="P313" s="273"/>
      <c r="Q313" s="273"/>
      <c r="R313" s="273"/>
      <c r="S313" s="273"/>
      <c r="T313" s="273"/>
      <c r="V313" s="9"/>
      <c r="W313" s="9"/>
      <c r="X313" s="9"/>
      <c r="Y313" s="9"/>
    </row>
    <row r="314" spans="1:25" s="20" customFormat="1" x14ac:dyDescent="0.2">
      <c r="A314" s="9"/>
      <c r="B314" s="9"/>
      <c r="C314" s="269"/>
      <c r="D314" s="270"/>
      <c r="E314" s="271"/>
      <c r="F314" s="269"/>
      <c r="G314" s="272"/>
      <c r="H314" s="273"/>
      <c r="I314" s="273"/>
      <c r="J314" s="273"/>
      <c r="K314" s="273"/>
      <c r="L314" s="273"/>
      <c r="M314" s="273"/>
      <c r="N314" s="274"/>
      <c r="O314" s="273"/>
      <c r="P314" s="273"/>
      <c r="Q314" s="273"/>
      <c r="R314" s="273"/>
      <c r="S314" s="273"/>
      <c r="T314" s="273"/>
      <c r="V314" s="9"/>
      <c r="W314" s="9"/>
      <c r="X314" s="9"/>
      <c r="Y314" s="9"/>
    </row>
    <row r="315" spans="1:25" s="20" customFormat="1" x14ac:dyDescent="0.2">
      <c r="A315" s="9"/>
      <c r="B315" s="9"/>
      <c r="C315" s="269"/>
      <c r="D315" s="270"/>
      <c r="E315" s="271"/>
      <c r="F315" s="269"/>
      <c r="G315" s="272"/>
      <c r="H315" s="273"/>
      <c r="I315" s="273"/>
      <c r="J315" s="273"/>
      <c r="K315" s="273"/>
      <c r="L315" s="273"/>
      <c r="M315" s="273"/>
      <c r="N315" s="274"/>
      <c r="O315" s="273"/>
      <c r="P315" s="273"/>
      <c r="Q315" s="273"/>
      <c r="R315" s="273"/>
      <c r="S315" s="273"/>
      <c r="T315" s="273"/>
      <c r="V315" s="9"/>
      <c r="W315" s="9"/>
      <c r="X315" s="9"/>
      <c r="Y315" s="9"/>
    </row>
    <row r="316" spans="1:25" s="20" customFormat="1" x14ac:dyDescent="0.2">
      <c r="A316" s="9"/>
      <c r="B316" s="9"/>
      <c r="C316" s="269"/>
      <c r="D316" s="270"/>
      <c r="E316" s="271"/>
      <c r="F316" s="269"/>
      <c r="G316" s="272"/>
      <c r="H316" s="273"/>
      <c r="I316" s="273"/>
      <c r="J316" s="273"/>
      <c r="K316" s="273"/>
      <c r="L316" s="273"/>
      <c r="M316" s="273"/>
      <c r="N316" s="274"/>
      <c r="O316" s="273"/>
      <c r="P316" s="273"/>
      <c r="Q316" s="273"/>
      <c r="R316" s="273"/>
      <c r="S316" s="273"/>
      <c r="T316" s="273"/>
      <c r="V316" s="9"/>
      <c r="W316" s="9"/>
      <c r="X316" s="9"/>
      <c r="Y316" s="9"/>
    </row>
    <row r="317" spans="1:25" s="20" customFormat="1" x14ac:dyDescent="0.2">
      <c r="A317" s="9"/>
      <c r="B317" s="9"/>
      <c r="C317" s="269"/>
      <c r="D317" s="270"/>
      <c r="E317" s="271"/>
      <c r="F317" s="269"/>
      <c r="G317" s="272"/>
      <c r="H317" s="273"/>
      <c r="I317" s="273"/>
      <c r="J317" s="273"/>
      <c r="K317" s="273"/>
      <c r="L317" s="273"/>
      <c r="M317" s="273"/>
      <c r="N317" s="274"/>
      <c r="O317" s="273"/>
      <c r="P317" s="273"/>
      <c r="Q317" s="273"/>
      <c r="R317" s="273"/>
      <c r="S317" s="273"/>
      <c r="T317" s="273"/>
      <c r="V317" s="9"/>
      <c r="W317" s="9"/>
      <c r="X317" s="9"/>
      <c r="Y317" s="9"/>
    </row>
    <row r="318" spans="1:25" s="20" customFormat="1" x14ac:dyDescent="0.2">
      <c r="A318" s="9"/>
      <c r="B318" s="9"/>
      <c r="C318" s="269"/>
      <c r="D318" s="270"/>
      <c r="E318" s="271"/>
      <c r="F318" s="269"/>
      <c r="G318" s="272"/>
      <c r="H318" s="273"/>
      <c r="I318" s="273"/>
      <c r="J318" s="273"/>
      <c r="K318" s="273"/>
      <c r="L318" s="273"/>
      <c r="M318" s="273"/>
      <c r="N318" s="274"/>
      <c r="O318" s="273"/>
      <c r="P318" s="273"/>
      <c r="Q318" s="273"/>
      <c r="R318" s="273"/>
      <c r="S318" s="273"/>
      <c r="T318" s="273"/>
      <c r="V318" s="9"/>
      <c r="W318" s="9"/>
      <c r="X318" s="9"/>
      <c r="Y318" s="9"/>
    </row>
    <row r="319" spans="1:25" s="20" customFormat="1" x14ac:dyDescent="0.2">
      <c r="A319" s="9"/>
      <c r="B319" s="9"/>
      <c r="C319" s="269"/>
      <c r="D319" s="270"/>
      <c r="E319" s="271"/>
      <c r="F319" s="269"/>
      <c r="G319" s="272"/>
      <c r="H319" s="273"/>
      <c r="I319" s="273"/>
      <c r="J319" s="273"/>
      <c r="K319" s="273"/>
      <c r="L319" s="273"/>
      <c r="M319" s="273"/>
      <c r="N319" s="274"/>
      <c r="O319" s="273"/>
      <c r="P319" s="273"/>
      <c r="Q319" s="273"/>
      <c r="R319" s="273"/>
      <c r="S319" s="273"/>
      <c r="T319" s="273"/>
      <c r="V319" s="9"/>
      <c r="W319" s="9"/>
      <c r="X319" s="9"/>
      <c r="Y319" s="9"/>
    </row>
    <row r="320" spans="1:25" s="20" customFormat="1" x14ac:dyDescent="0.2">
      <c r="A320" s="9"/>
      <c r="B320" s="9"/>
      <c r="C320" s="269"/>
      <c r="D320" s="270"/>
      <c r="E320" s="271"/>
      <c r="F320" s="269"/>
      <c r="G320" s="272"/>
      <c r="H320" s="273"/>
      <c r="I320" s="273"/>
      <c r="J320" s="273"/>
      <c r="K320" s="273"/>
      <c r="L320" s="273"/>
      <c r="M320" s="273"/>
      <c r="N320" s="274"/>
      <c r="O320" s="273"/>
      <c r="P320" s="273"/>
      <c r="Q320" s="273"/>
      <c r="R320" s="273"/>
      <c r="S320" s="273"/>
      <c r="T320" s="273"/>
      <c r="V320" s="9"/>
      <c r="W320" s="9"/>
      <c r="X320" s="9"/>
      <c r="Y320" s="9"/>
    </row>
    <row r="321" spans="1:25" s="20" customFormat="1" x14ac:dyDescent="0.2">
      <c r="A321" s="9"/>
      <c r="B321" s="9"/>
      <c r="C321" s="269"/>
      <c r="D321" s="270"/>
      <c r="E321" s="271"/>
      <c r="F321" s="269"/>
      <c r="G321" s="272"/>
      <c r="H321" s="273"/>
      <c r="I321" s="273"/>
      <c r="J321" s="273"/>
      <c r="K321" s="273"/>
      <c r="L321" s="273"/>
      <c r="M321" s="273"/>
      <c r="N321" s="274"/>
      <c r="O321" s="273"/>
      <c r="P321" s="273"/>
      <c r="Q321" s="273"/>
      <c r="R321" s="273"/>
      <c r="S321" s="273"/>
      <c r="T321" s="273"/>
      <c r="V321" s="9"/>
      <c r="W321" s="9"/>
      <c r="X321" s="9"/>
      <c r="Y321" s="9"/>
    </row>
    <row r="322" spans="1:25" s="20" customFormat="1" x14ac:dyDescent="0.2">
      <c r="A322" s="9"/>
      <c r="B322" s="9"/>
      <c r="C322" s="269"/>
      <c r="D322" s="270"/>
      <c r="E322" s="271"/>
      <c r="F322" s="269"/>
      <c r="G322" s="272"/>
      <c r="H322" s="273"/>
      <c r="I322" s="273"/>
      <c r="J322" s="273"/>
      <c r="K322" s="273"/>
      <c r="L322" s="273"/>
      <c r="M322" s="273"/>
      <c r="N322" s="274"/>
      <c r="O322" s="273"/>
      <c r="P322" s="273"/>
      <c r="Q322" s="273"/>
      <c r="R322" s="273"/>
      <c r="S322" s="273"/>
      <c r="T322" s="273"/>
      <c r="V322" s="9"/>
      <c r="W322" s="9"/>
      <c r="X322" s="9"/>
      <c r="Y322" s="9"/>
    </row>
  </sheetData>
  <mergeCells count="10">
    <mergeCell ref="R2:T2"/>
    <mergeCell ref="A3:T3"/>
    <mergeCell ref="A4:T4"/>
    <mergeCell ref="A7:A9"/>
    <mergeCell ref="B7:B9"/>
    <mergeCell ref="M7:N7"/>
    <mergeCell ref="O7:T7"/>
    <mergeCell ref="O8:P8"/>
    <mergeCell ref="Q8:R8"/>
    <mergeCell ref="S8:T8"/>
  </mergeCells>
  <printOptions horizontalCentered="1" verticalCentered="1"/>
  <pageMargins left="0" right="0" top="0" bottom="0" header="0" footer="0"/>
  <pageSetup paperSize="9" scale="79" orientation="landscape" verticalDpi="300" r:id="rId1"/>
  <headerFooter alignWithMargins="0">
    <oddFooter>Страница &amp;P</oddFooter>
  </headerFooter>
  <rowBreaks count="7" manualBreakCount="7">
    <brk id="35" max="20" man="1"/>
    <brk id="52" max="20" man="1"/>
    <brk id="81" max="16383" man="1"/>
    <brk id="109" max="16383" man="1"/>
    <brk id="123" max="16383" man="1"/>
    <brk id="196" max="16383" man="1"/>
    <brk id="207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Форма_2п 2016-19</vt:lpstr>
      <vt:lpstr>'Форма_2п 2016-19'!Заголовки_для_печати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Русанов</dc:creator>
  <cp:lastModifiedBy>Русанов</cp:lastModifiedBy>
  <dcterms:created xsi:type="dcterms:W3CDTF">2016-12-13T07:53:36Z</dcterms:created>
  <dcterms:modified xsi:type="dcterms:W3CDTF">2017-05-25T09:19:06Z</dcterms:modified>
</cp:coreProperties>
</file>