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I118" i="1" l="1"/>
  <c r="F118" i="1"/>
  <c r="H118" i="1" s="1"/>
  <c r="E118" i="1"/>
  <c r="D118" i="1"/>
  <c r="C118" i="1"/>
  <c r="I117" i="1"/>
  <c r="H117" i="1"/>
  <c r="G117" i="1"/>
  <c r="G116" i="1"/>
  <c r="F116" i="1"/>
  <c r="H116" i="1" s="1"/>
  <c r="E116" i="1"/>
  <c r="D116" i="1"/>
  <c r="C116" i="1"/>
  <c r="I116" i="1" s="1"/>
  <c r="I115" i="1"/>
  <c r="H115" i="1"/>
  <c r="G115" i="1"/>
  <c r="I114" i="1"/>
  <c r="H114" i="1"/>
  <c r="G114" i="1"/>
  <c r="F113" i="1"/>
  <c r="G113" i="1" s="1"/>
  <c r="E113" i="1"/>
  <c r="D113" i="1"/>
  <c r="H113" i="1" s="1"/>
  <c r="C113" i="1"/>
  <c r="I112" i="1"/>
  <c r="H112" i="1"/>
  <c r="G112" i="1"/>
  <c r="I111" i="1"/>
  <c r="H111" i="1"/>
  <c r="G111" i="1"/>
  <c r="I110" i="1"/>
  <c r="F110" i="1"/>
  <c r="H110" i="1" s="1"/>
  <c r="E110" i="1"/>
  <c r="D110" i="1"/>
  <c r="C110" i="1"/>
  <c r="I109" i="1"/>
  <c r="H109" i="1"/>
  <c r="G109" i="1"/>
  <c r="I108" i="1"/>
  <c r="H108" i="1"/>
  <c r="G108" i="1"/>
  <c r="F107" i="1"/>
  <c r="I107" i="1" s="1"/>
  <c r="E107" i="1"/>
  <c r="D107" i="1"/>
  <c r="C107" i="1"/>
  <c r="I106" i="1"/>
  <c r="H106" i="1"/>
  <c r="G106" i="1"/>
  <c r="I105" i="1"/>
  <c r="H105" i="1"/>
  <c r="G105" i="1"/>
  <c r="G104" i="1"/>
  <c r="F104" i="1"/>
  <c r="E104" i="1"/>
  <c r="D104" i="1"/>
  <c r="H104" i="1" s="1"/>
  <c r="C104" i="1"/>
  <c r="I104" i="1" s="1"/>
  <c r="I103" i="1"/>
  <c r="H103" i="1"/>
  <c r="G103" i="1"/>
  <c r="I102" i="1"/>
  <c r="F102" i="1"/>
  <c r="H102" i="1" s="1"/>
  <c r="E102" i="1"/>
  <c r="G102" i="1" s="1"/>
  <c r="D102" i="1"/>
  <c r="C102" i="1"/>
  <c r="I101" i="1"/>
  <c r="H101" i="1"/>
  <c r="G101" i="1"/>
  <c r="I100" i="1"/>
  <c r="H100" i="1"/>
  <c r="G100" i="1"/>
  <c r="I99" i="1"/>
  <c r="H99" i="1"/>
  <c r="G99" i="1"/>
  <c r="I98" i="1"/>
  <c r="H98" i="1"/>
  <c r="G98" i="1"/>
  <c r="F97" i="1"/>
  <c r="G97" i="1" s="1"/>
  <c r="E97" i="1"/>
  <c r="D97" i="1"/>
  <c r="H97" i="1" s="1"/>
  <c r="C97" i="1"/>
  <c r="G96" i="1"/>
  <c r="F96" i="1"/>
  <c r="I96" i="1" s="1"/>
  <c r="E96" i="1"/>
  <c r="D96" i="1"/>
  <c r="C96" i="1"/>
  <c r="I95" i="1"/>
  <c r="H95" i="1"/>
  <c r="G95" i="1"/>
  <c r="I94" i="1"/>
  <c r="F94" i="1"/>
  <c r="H94" i="1" s="1"/>
  <c r="E94" i="1"/>
  <c r="D94" i="1"/>
  <c r="C94" i="1"/>
  <c r="I93" i="1"/>
  <c r="H93" i="1"/>
  <c r="G93" i="1"/>
  <c r="I92" i="1"/>
  <c r="H92" i="1"/>
  <c r="G92" i="1"/>
  <c r="F91" i="1"/>
  <c r="I91" i="1" s="1"/>
  <c r="E91" i="1"/>
  <c r="D91" i="1"/>
  <c r="C91" i="1"/>
  <c r="I90" i="1"/>
  <c r="H90" i="1"/>
  <c r="G90" i="1"/>
  <c r="F89" i="1"/>
  <c r="G89" i="1" s="1"/>
  <c r="E89" i="1"/>
  <c r="D89" i="1"/>
  <c r="H89" i="1" s="1"/>
  <c r="C89" i="1"/>
  <c r="I88" i="1"/>
  <c r="H88" i="1"/>
  <c r="G88" i="1"/>
  <c r="I87" i="1"/>
  <c r="H87" i="1"/>
  <c r="G87" i="1"/>
  <c r="I86" i="1"/>
  <c r="F86" i="1"/>
  <c r="H86" i="1" s="1"/>
  <c r="E86" i="1"/>
  <c r="D86" i="1"/>
  <c r="C86" i="1"/>
  <c r="I85" i="1"/>
  <c r="H85" i="1"/>
  <c r="G85" i="1"/>
  <c r="G84" i="1"/>
  <c r="F84" i="1"/>
  <c r="I84" i="1" s="1"/>
  <c r="E84" i="1"/>
  <c r="D84" i="1"/>
  <c r="C84" i="1"/>
  <c r="F83" i="1"/>
  <c r="I83" i="1" s="1"/>
  <c r="E83" i="1"/>
  <c r="D83" i="1"/>
  <c r="C83" i="1"/>
  <c r="I82" i="1"/>
  <c r="H82" i="1"/>
  <c r="G82" i="1"/>
  <c r="I81" i="1"/>
  <c r="H81" i="1"/>
  <c r="G81" i="1"/>
  <c r="I80" i="1"/>
  <c r="H80" i="1"/>
  <c r="G80" i="1"/>
  <c r="I79" i="1"/>
  <c r="H79" i="1"/>
  <c r="G79" i="1"/>
  <c r="I78" i="1"/>
  <c r="F78" i="1"/>
  <c r="H78" i="1" s="1"/>
  <c r="E78" i="1"/>
  <c r="D78" i="1"/>
  <c r="C78" i="1"/>
  <c r="I77" i="1"/>
  <c r="H77" i="1"/>
  <c r="G77" i="1"/>
  <c r="I76" i="1"/>
  <c r="H76" i="1"/>
  <c r="G76" i="1"/>
  <c r="I75" i="1"/>
  <c r="H75" i="1"/>
  <c r="G75" i="1"/>
  <c r="I74" i="1"/>
  <c r="H74" i="1"/>
  <c r="G74" i="1"/>
  <c r="I73" i="1"/>
  <c r="H73" i="1"/>
  <c r="G73" i="1"/>
  <c r="I72" i="1"/>
  <c r="H72" i="1"/>
  <c r="G72" i="1"/>
  <c r="I71" i="1"/>
  <c r="H71" i="1"/>
  <c r="G71" i="1"/>
  <c r="I70" i="1"/>
  <c r="H70" i="1"/>
  <c r="G70" i="1"/>
  <c r="I69" i="1"/>
  <c r="H69" i="1"/>
  <c r="G69" i="1"/>
  <c r="G68" i="1"/>
  <c r="F68" i="1"/>
  <c r="E68" i="1"/>
  <c r="D68" i="1"/>
  <c r="H68" i="1" s="1"/>
  <c r="C68" i="1"/>
  <c r="I68" i="1" s="1"/>
  <c r="I67" i="1"/>
  <c r="H67" i="1"/>
  <c r="G67" i="1"/>
  <c r="I66" i="1"/>
  <c r="H66" i="1"/>
  <c r="G66" i="1"/>
  <c r="I65" i="1"/>
  <c r="H65" i="1"/>
  <c r="G65" i="1"/>
  <c r="I64" i="1"/>
  <c r="H64" i="1"/>
  <c r="G64" i="1"/>
  <c r="I63" i="1"/>
  <c r="H63" i="1"/>
  <c r="G63" i="1"/>
  <c r="I62" i="1"/>
  <c r="H62" i="1"/>
  <c r="G62" i="1"/>
  <c r="I61" i="1"/>
  <c r="H61" i="1"/>
  <c r="G61" i="1"/>
  <c r="I60" i="1"/>
  <c r="H60" i="1"/>
  <c r="G60" i="1"/>
  <c r="I59" i="1"/>
  <c r="H59" i="1"/>
  <c r="G59" i="1"/>
  <c r="I58" i="1"/>
  <c r="H58" i="1"/>
  <c r="G58" i="1"/>
  <c r="F57" i="1"/>
  <c r="G57" i="1" s="1"/>
  <c r="E57" i="1"/>
  <c r="D57" i="1"/>
  <c r="H57" i="1" s="1"/>
  <c r="C57" i="1"/>
  <c r="D56" i="1"/>
  <c r="F55" i="1"/>
  <c r="F56" i="1" s="1"/>
  <c r="E55" i="1"/>
  <c r="E56" i="1" s="1"/>
  <c r="G54" i="1"/>
  <c r="F54" i="1"/>
  <c r="I54" i="1" s="1"/>
  <c r="E54" i="1"/>
  <c r="D54" i="1"/>
  <c r="H54" i="1" s="1"/>
  <c r="C54" i="1"/>
  <c r="I53" i="1"/>
  <c r="H53" i="1"/>
  <c r="G53" i="1"/>
  <c r="I52" i="1"/>
  <c r="H52" i="1"/>
  <c r="G52" i="1"/>
  <c r="G50" i="1"/>
  <c r="F50" i="1"/>
  <c r="I50" i="1" s="1"/>
  <c r="G49" i="1"/>
  <c r="F49" i="1"/>
  <c r="I49" i="1" s="1"/>
  <c r="I46" i="1"/>
  <c r="H46" i="1"/>
  <c r="F46" i="1"/>
  <c r="G46" i="1" s="1"/>
  <c r="I45" i="1"/>
  <c r="H45" i="1"/>
  <c r="F45" i="1"/>
  <c r="G45" i="1" s="1"/>
  <c r="I44" i="1"/>
  <c r="H44" i="1"/>
  <c r="G44" i="1"/>
  <c r="G43" i="1"/>
  <c r="F43" i="1"/>
  <c r="I43" i="1" s="1"/>
  <c r="E43" i="1"/>
  <c r="E47" i="1" s="1"/>
  <c r="D43" i="1"/>
  <c r="D47" i="1" s="1"/>
  <c r="D48" i="1" s="1"/>
  <c r="C43" i="1"/>
  <c r="C47" i="1" s="1"/>
  <c r="I42" i="1"/>
  <c r="H42" i="1"/>
  <c r="G42" i="1"/>
  <c r="I41" i="1"/>
  <c r="H41" i="1"/>
  <c r="G41" i="1"/>
  <c r="I40" i="1"/>
  <c r="H40" i="1"/>
  <c r="G40" i="1"/>
  <c r="I39" i="1"/>
  <c r="H39" i="1"/>
  <c r="G39" i="1"/>
  <c r="I38" i="1"/>
  <c r="H38" i="1"/>
  <c r="G38" i="1"/>
  <c r="I37" i="1"/>
  <c r="H37" i="1"/>
  <c r="G37" i="1"/>
  <c r="I36" i="1"/>
  <c r="H36" i="1"/>
  <c r="G36" i="1"/>
  <c r="I35" i="1"/>
  <c r="H35" i="1"/>
  <c r="G35" i="1"/>
  <c r="I34" i="1"/>
  <c r="H34" i="1"/>
  <c r="G34" i="1"/>
  <c r="F33" i="1"/>
  <c r="I33" i="1" s="1"/>
  <c r="E33" i="1"/>
  <c r="C33" i="1"/>
  <c r="I32" i="1"/>
  <c r="H32" i="1"/>
  <c r="G32" i="1"/>
  <c r="I31" i="1"/>
  <c r="H31" i="1"/>
  <c r="G31" i="1"/>
  <c r="I30" i="1"/>
  <c r="H30" i="1"/>
  <c r="G30" i="1"/>
  <c r="I29" i="1"/>
  <c r="H29" i="1"/>
  <c r="G29" i="1"/>
  <c r="I28" i="1"/>
  <c r="H28" i="1"/>
  <c r="G28" i="1"/>
  <c r="I27" i="1"/>
  <c r="H27" i="1"/>
  <c r="G27" i="1"/>
  <c r="I26" i="1"/>
  <c r="H26" i="1"/>
  <c r="G26" i="1"/>
  <c r="I25" i="1"/>
  <c r="H25" i="1"/>
  <c r="G25" i="1"/>
  <c r="I24" i="1"/>
  <c r="H24" i="1"/>
  <c r="G24" i="1"/>
  <c r="G22" i="1"/>
  <c r="F22" i="1"/>
  <c r="I22" i="1" s="1"/>
  <c r="E22" i="1"/>
  <c r="D22" i="1"/>
  <c r="C22" i="1"/>
  <c r="I21" i="1"/>
  <c r="H21" i="1"/>
  <c r="G21" i="1"/>
  <c r="I20" i="1"/>
  <c r="F20" i="1"/>
  <c r="H20" i="1" s="1"/>
  <c r="E20" i="1"/>
  <c r="D20" i="1"/>
  <c r="C20" i="1"/>
  <c r="I19" i="1"/>
  <c r="H19" i="1"/>
  <c r="G19" i="1"/>
  <c r="G18" i="1"/>
  <c r="F18" i="1"/>
  <c r="I18" i="1" s="1"/>
  <c r="D18" i="1"/>
  <c r="C18" i="1"/>
  <c r="I17" i="1"/>
  <c r="H17" i="1"/>
  <c r="G17" i="1"/>
  <c r="D16" i="1"/>
  <c r="D15" i="1"/>
  <c r="C15" i="1"/>
  <c r="F14" i="1"/>
  <c r="F15" i="1" s="1"/>
  <c r="E14" i="1"/>
  <c r="E15" i="1" s="1"/>
  <c r="C14" i="1"/>
  <c r="C16" i="1" s="1"/>
  <c r="I13" i="1"/>
  <c r="H13" i="1"/>
  <c r="G13" i="1"/>
  <c r="I12" i="1"/>
  <c r="H12" i="1"/>
  <c r="G12" i="1"/>
  <c r="I11" i="1"/>
  <c r="H11" i="1"/>
  <c r="G11" i="1"/>
  <c r="I10" i="1"/>
  <c r="H10" i="1"/>
  <c r="G10" i="1"/>
  <c r="I9" i="1"/>
  <c r="H9" i="1"/>
  <c r="G9" i="1"/>
  <c r="I8" i="1"/>
  <c r="H8" i="1"/>
  <c r="G8" i="1"/>
  <c r="I7" i="1"/>
  <c r="H7" i="1"/>
  <c r="G7" i="1"/>
  <c r="I6" i="1"/>
  <c r="H6" i="1"/>
  <c r="G6" i="1"/>
  <c r="I15" i="1" l="1"/>
  <c r="G15" i="1"/>
  <c r="H15" i="1"/>
  <c r="C51" i="1"/>
  <c r="C48" i="1"/>
  <c r="E48" i="1"/>
  <c r="E51" i="1"/>
  <c r="G56" i="1"/>
  <c r="H56" i="1"/>
  <c r="H43" i="1"/>
  <c r="G14" i="1"/>
  <c r="E16" i="1"/>
  <c r="H18" i="1"/>
  <c r="H22" i="1"/>
  <c r="G33" i="1"/>
  <c r="H49" i="1"/>
  <c r="H50" i="1"/>
  <c r="G55" i="1"/>
  <c r="I57" i="1"/>
  <c r="G83" i="1"/>
  <c r="H84" i="1"/>
  <c r="I89" i="1"/>
  <c r="G91" i="1"/>
  <c r="H96" i="1"/>
  <c r="I97" i="1"/>
  <c r="G107" i="1"/>
  <c r="I113" i="1"/>
  <c r="H14" i="1"/>
  <c r="F16" i="1"/>
  <c r="G20" i="1"/>
  <c r="H33" i="1"/>
  <c r="C55" i="1"/>
  <c r="C56" i="1" s="1"/>
  <c r="I56" i="1" s="1"/>
  <c r="H55" i="1"/>
  <c r="G78" i="1"/>
  <c r="H83" i="1"/>
  <c r="G86" i="1"/>
  <c r="H91" i="1"/>
  <c r="G94" i="1"/>
  <c r="H107" i="1"/>
  <c r="G110" i="1"/>
  <c r="G118" i="1"/>
  <c r="F47" i="1"/>
  <c r="I14" i="1"/>
  <c r="I55" i="1" l="1"/>
  <c r="F48" i="1"/>
  <c r="I47" i="1"/>
  <c r="H47" i="1"/>
  <c r="F51" i="1"/>
  <c r="G47" i="1"/>
  <c r="G16" i="1"/>
  <c r="I16" i="1"/>
  <c r="H16" i="1"/>
  <c r="G48" i="1" l="1"/>
  <c r="I48" i="1"/>
  <c r="H48" i="1"/>
  <c r="H51" i="1"/>
  <c r="I51" i="1"/>
  <c r="G51" i="1"/>
</calcChain>
</file>

<file path=xl/sharedStrings.xml><?xml version="1.0" encoding="utf-8"?>
<sst xmlns="http://schemas.openxmlformats.org/spreadsheetml/2006/main" count="135" uniqueCount="128">
  <si>
    <t>Перечень индикаторов уровня социально-экономического развития</t>
  </si>
  <si>
    <t>МО "Шарагольское" за 2017</t>
  </si>
  <si>
    <t>№ п/п</t>
  </si>
  <si>
    <t>Наименования индикаторов</t>
  </si>
  <si>
    <t>Факт за 2007 г.</t>
  </si>
  <si>
    <t>Факт за 2016 г.</t>
  </si>
  <si>
    <t>Порог на 2017 г.</t>
  </si>
  <si>
    <t>Факт за 2015 г.</t>
  </si>
  <si>
    <t>Отклонение, %</t>
  </si>
  <si>
    <t>12 мес. 2007г.</t>
  </si>
  <si>
    <t>12 мес. 2016</t>
  </si>
  <si>
    <t>12 мес. 2017г.</t>
  </si>
  <si>
    <t>12 мес.2014 г./порог 12 мес 2014г.</t>
  </si>
  <si>
    <t>12 мес. 2014 г./ 12 мес 2013г.</t>
  </si>
  <si>
    <t>12 мес. 2014 г./ 12 мес 2007г.</t>
  </si>
  <si>
    <t>Численность постоянного населения, чел.</t>
  </si>
  <si>
    <t>Естественный прирост, чел.</t>
  </si>
  <si>
    <t>младенческая смертность</t>
  </si>
  <si>
    <t>Механический прирост, чел.</t>
  </si>
  <si>
    <t>Трудоспособное население, чел.</t>
  </si>
  <si>
    <t>Численность занятых, чел.</t>
  </si>
  <si>
    <t>Количество безработных, чел.</t>
  </si>
  <si>
    <t>в том числе на учете в ЦЗН, чел.</t>
  </si>
  <si>
    <t>Экономически активное население, чел.</t>
  </si>
  <si>
    <t>Уровень регистрируемой безработицы, %</t>
  </si>
  <si>
    <t>Уровень общей безработицы, %</t>
  </si>
  <si>
    <t>Фонд оплаты труда занятых, тыс. руб.</t>
  </si>
  <si>
    <t>Среднемесячная номинальная начисленная заработная плата, руб.</t>
  </si>
  <si>
    <t>Денежные доходы населения, тыс. руб.</t>
  </si>
  <si>
    <t>в том числе на душу населения, руб.</t>
  </si>
  <si>
    <t>Численность населения, имеющего доходы ниже прожиточного минимума, чел.</t>
  </si>
  <si>
    <t>Доля населения, имеющего ниже прожиточного минимума, %</t>
  </si>
  <si>
    <t>Производство промышленной продукции в натуральном выражении:</t>
  </si>
  <si>
    <t xml:space="preserve"> хлебобулочные изделия, т.</t>
  </si>
  <si>
    <t>производство мяса в живом весе, т.</t>
  </si>
  <si>
    <t>мясные полуфабрикаты</t>
  </si>
  <si>
    <t>молочная продукция, т.</t>
  </si>
  <si>
    <t>бланочная продукция, тыс. шт.</t>
  </si>
  <si>
    <t>пиломатериал, тыс. куб.м.</t>
  </si>
  <si>
    <t>переработка зерна, т.</t>
  </si>
  <si>
    <t>электроэнергия, тыс. кВт.час.</t>
  </si>
  <si>
    <t>пар и вода, Гкал.</t>
  </si>
  <si>
    <t>Объем промышленной продукции, тыс. руб.</t>
  </si>
  <si>
    <t>хлебобулочные изделия</t>
  </si>
  <si>
    <t>производство мяса в живом весе</t>
  </si>
  <si>
    <t>молочная продукция</t>
  </si>
  <si>
    <t xml:space="preserve">бланочная продукция </t>
  </si>
  <si>
    <t>пиломатериал</t>
  </si>
  <si>
    <t>переработка зерна</t>
  </si>
  <si>
    <t>электроэнергия</t>
  </si>
  <si>
    <t>пар и вода</t>
  </si>
  <si>
    <t>Валовая продукция сельского хозяйства, тыс. руб., в том числе:</t>
  </si>
  <si>
    <t>с/х предприятия</t>
  </si>
  <si>
    <t>КФХ</t>
  </si>
  <si>
    <t>в хозяйствах населения</t>
  </si>
  <si>
    <t>Объем производства, тыс. руб.</t>
  </si>
  <si>
    <t>Объем производства молока, тыс.руб.</t>
  </si>
  <si>
    <t>Объем производства мяса, тыс.руб.</t>
  </si>
  <si>
    <t>Производительность труда на 1 занятого, тыс. руб.</t>
  </si>
  <si>
    <t>Численность занятых в промышленном и сельскохозяйственном производстве, чел.</t>
  </si>
  <si>
    <t>Розничный товарооборот, тыс. руб.</t>
  </si>
  <si>
    <t>Платные услуги, тыс. руб.</t>
  </si>
  <si>
    <t>1. бытовые услуги, в том числе:</t>
  </si>
  <si>
    <t xml:space="preserve"> - ремонт и пошив обуви</t>
  </si>
  <si>
    <t xml:space="preserve"> - ремонт и пошив одежды</t>
  </si>
  <si>
    <t xml:space="preserve"> - парикмахерские</t>
  </si>
  <si>
    <t xml:space="preserve"> - бани</t>
  </si>
  <si>
    <t xml:space="preserve"> - прачечные</t>
  </si>
  <si>
    <t xml:space="preserve"> - фотографии </t>
  </si>
  <si>
    <t xml:space="preserve"> - прочие</t>
  </si>
  <si>
    <t>2. жилищные и гостиниц</t>
  </si>
  <si>
    <t>3. коммунальные</t>
  </si>
  <si>
    <t>4. пассажирский транспорт</t>
  </si>
  <si>
    <t>5. связи, в том числе:</t>
  </si>
  <si>
    <t xml:space="preserve"> - почта</t>
  </si>
  <si>
    <t xml:space="preserve"> - электросвязь</t>
  </si>
  <si>
    <t>6. культуры</t>
  </si>
  <si>
    <t>7. медицинские</t>
  </si>
  <si>
    <t>8. ветеренарные</t>
  </si>
  <si>
    <t>9. образования</t>
  </si>
  <si>
    <t>10. транспортные</t>
  </si>
  <si>
    <t>11. ритуальные</t>
  </si>
  <si>
    <t xml:space="preserve">12. прочие </t>
  </si>
  <si>
    <t>Объем инвестиций за счет всех источников финансирования, тыс. руб, в том числе:</t>
  </si>
  <si>
    <t xml:space="preserve"> - бюджетные инвестиции</t>
  </si>
  <si>
    <t xml:space="preserve"> - внебюджетные инвестиции</t>
  </si>
  <si>
    <t xml:space="preserve">Ввод в эксплуатацию жилых домов за счет всех источников финансирования, кв. м. </t>
  </si>
  <si>
    <t>Общая жилая площадь, кв. м.</t>
  </si>
  <si>
    <t>Обеспеченность общей жилой площадью на 1 чел, кв. м.</t>
  </si>
  <si>
    <t>Удельный вес введенной общей площади жилых домов по отношению к общей площади жилищного фонда, %</t>
  </si>
  <si>
    <t>Количество созданных рабочих мест, ед.</t>
  </si>
  <si>
    <t>Количество созданных рабочих мест на 1000 человек населения, ед.</t>
  </si>
  <si>
    <t>Число субъектов малого предпринимательства, ед.</t>
  </si>
  <si>
    <t>Число субъектов среднего предпринимательства, ед.</t>
  </si>
  <si>
    <t>Число субъектов малого и среднего предпринимательства в расчете на 10000 человек населения, ед.</t>
  </si>
  <si>
    <t>Численность населения, участвующего в работе территориального общественного самоуправления, чел.</t>
  </si>
  <si>
    <t>Доля населения, участвующего в работе территориального общественного самоуправления, %</t>
  </si>
  <si>
    <t>Количество преступлений, шт.</t>
  </si>
  <si>
    <t>в том числе раскрытых, шт.</t>
  </si>
  <si>
    <t>Раскрываемость преступлений, %</t>
  </si>
  <si>
    <t>Количество преступлений, совершенных несовершеннолетними, шт.</t>
  </si>
  <si>
    <t>Удельный вес преступлений, совершенных несовершеннолетними, %</t>
  </si>
  <si>
    <t>Уровень преступности на 100000 населения</t>
  </si>
  <si>
    <t>Количество ДТП, шт.</t>
  </si>
  <si>
    <t>Налоговые и неналоговые доходы бюджета, тыс. руб.</t>
  </si>
  <si>
    <t>Расходы в сфере организации муниципального управления, тыс. руб.</t>
  </si>
  <si>
    <t>Неэффективные расходы в сфере организации муниципального управления, тыс. руб.</t>
  </si>
  <si>
    <t>Доля неэффективных расходов в сфере организации муниципального управления, %</t>
  </si>
  <si>
    <t>Численность населения, обеспеченного питьевой водой, отвечающей требованиям безопасности, чел.</t>
  </si>
  <si>
    <t>Доля  населения, обеспеченного питьевой водой, отвечающей требованиям безопасности, в общей численности населения , %</t>
  </si>
  <si>
    <t>Общая протяженность автомобильных дорог общего пользования местного значения, км.</t>
  </si>
  <si>
    <t>Протяженность автомобильных дорог общего пользования местного значения, не отвечающих нормативным требованиям, км.</t>
  </si>
  <si>
    <t xml:space="preserve"> 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значения, %</t>
  </si>
  <si>
    <t>Общая площадь территории поселения, га</t>
  </si>
  <si>
    <t>Площадь земельных участков, являющихся объектами налогообложения земельным налогом, га</t>
  </si>
  <si>
    <t>Доля площади земельных участков, являющихся объектами налогообложения земельным налогом, в общей площади территории поселения, %</t>
  </si>
  <si>
    <t>Количество детей дошкольного возраста посещающих и нуждающихся в местах в ДОУ, чел.</t>
  </si>
  <si>
    <t>Количество детей, посещающих ДОУ, чел.</t>
  </si>
  <si>
    <t>Охват детей дошкольным образованием, %</t>
  </si>
  <si>
    <t>Количество участников культурно-досуговых мероприятий, организованных ОМСУ, чел.</t>
  </si>
  <si>
    <t xml:space="preserve"> в том числе количество участников платных культурно-досуговых мероприятий, организованных ОМСУ, чел.</t>
  </si>
  <si>
    <t xml:space="preserve"> Удельный вес населения, участвующего в платных культурно-досуговых мероприятий, организованных ОМСУ, %</t>
  </si>
  <si>
    <t>Численность населения, систематически занимающегося физической культурой и спортом, чел.</t>
  </si>
  <si>
    <t>Удельный вес населения, систематически занимающегося физической культурой и спортом, %</t>
  </si>
  <si>
    <t xml:space="preserve">  "          "                                           2017 г.</t>
  </si>
  <si>
    <t>Глава администрации _________________________</t>
  </si>
  <si>
    <t>А.М. Белобородов</t>
  </si>
  <si>
    <t>МО "Шарагольское"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</si>
</sst>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5" fillId="0" borderId="0"/>
    <xf numFmtId="9" fontId="14" fillId="0" borderId="0" applyFont="0" applyFill="0" applyBorder="0" applyAlignment="0" applyProtection="0"/>
  </cellStyleXfs>
  <cellXfs count="132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5" fillId="2" borderId="2" xfId="0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2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wrapText="1"/>
    </xf>
    <xf numFmtId="0" fontId="2" fillId="0" borderId="4" xfId="0" applyFont="1" applyBorder="1"/>
    <xf numFmtId="0" fontId="3" fillId="0" borderId="4" xfId="0" applyFont="1" applyBorder="1"/>
    <xf numFmtId="0" fontId="8" fillId="0" borderId="4" xfId="0" applyFont="1" applyBorder="1"/>
    <xf numFmtId="2" fontId="2" fillId="2" borderId="4" xfId="0" applyNumberFormat="1" applyFont="1" applyFill="1" applyBorder="1"/>
    <xf numFmtId="164" fontId="2" fillId="2" borderId="4" xfId="0" applyNumberFormat="1" applyFont="1" applyFill="1" applyBorder="1"/>
    <xf numFmtId="164" fontId="4" fillId="2" borderId="5" xfId="0" applyNumberFormat="1" applyFont="1" applyFill="1" applyBorder="1"/>
    <xf numFmtId="0" fontId="2" fillId="0" borderId="6" xfId="0" applyFont="1" applyBorder="1" applyAlignment="1">
      <alignment horizontal="center" vertical="center"/>
    </xf>
    <xf numFmtId="0" fontId="9" fillId="0" borderId="1" xfId="0" applyFont="1" applyBorder="1"/>
    <xf numFmtId="0" fontId="2" fillId="0" borderId="1" xfId="0" applyFont="1" applyBorder="1"/>
    <xf numFmtId="0" fontId="3" fillId="0" borderId="1" xfId="0" applyFont="1" applyBorder="1"/>
    <xf numFmtId="2" fontId="2" fillId="2" borderId="1" xfId="0" applyNumberFormat="1" applyFont="1" applyFill="1" applyBorder="1"/>
    <xf numFmtId="164" fontId="2" fillId="2" borderId="1" xfId="0" applyNumberFormat="1" applyFont="1" applyFill="1" applyBorder="1"/>
    <xf numFmtId="164" fontId="4" fillId="2" borderId="7" xfId="0" applyNumberFormat="1" applyFont="1" applyFill="1" applyBorder="1"/>
    <xf numFmtId="0" fontId="9" fillId="3" borderId="1" xfId="0" applyFont="1" applyFill="1" applyBorder="1"/>
    <xf numFmtId="0" fontId="2" fillId="3" borderId="1" xfId="0" applyFont="1" applyFill="1" applyBorder="1"/>
    <xf numFmtId="0" fontId="3" fillId="3" borderId="1" xfId="0" applyFont="1" applyFill="1" applyBorder="1"/>
    <xf numFmtId="0" fontId="10" fillId="3" borderId="1" xfId="0" applyFont="1" applyFill="1" applyBorder="1"/>
    <xf numFmtId="0" fontId="2" fillId="0" borderId="8" xfId="0" applyFont="1" applyBorder="1" applyAlignment="1">
      <alignment horizontal="center" vertical="center"/>
    </xf>
    <xf numFmtId="0" fontId="9" fillId="0" borderId="9" xfId="0" applyFont="1" applyBorder="1"/>
    <xf numFmtId="0" fontId="2" fillId="0" borderId="9" xfId="0" applyFont="1" applyBorder="1"/>
    <xf numFmtId="0" fontId="3" fillId="0" borderId="9" xfId="0" applyFont="1" applyBorder="1"/>
    <xf numFmtId="2" fontId="2" fillId="2" borderId="9" xfId="0" applyNumberFormat="1" applyFont="1" applyFill="1" applyBorder="1"/>
    <xf numFmtId="164" fontId="2" fillId="2" borderId="9" xfId="0" applyNumberFormat="1" applyFont="1" applyFill="1" applyBorder="1"/>
    <xf numFmtId="164" fontId="4" fillId="2" borderId="10" xfId="0" applyNumberFormat="1" applyFont="1" applyFill="1" applyBorder="1"/>
    <xf numFmtId="0" fontId="9" fillId="0" borderId="4" xfId="0" applyFont="1" applyBorder="1"/>
    <xf numFmtId="0" fontId="9" fillId="0" borderId="1" xfId="0" applyFont="1" applyBorder="1" applyAlignment="1">
      <alignment wrapText="1"/>
    </xf>
    <xf numFmtId="0" fontId="2" fillId="2" borderId="1" xfId="0" applyFont="1" applyFill="1" applyBorder="1"/>
    <xf numFmtId="0" fontId="9" fillId="4" borderId="1" xfId="0" applyFont="1" applyFill="1" applyBorder="1" applyAlignment="1">
      <alignment wrapText="1"/>
    </xf>
    <xf numFmtId="10" fontId="2" fillId="4" borderId="1" xfId="0" applyNumberFormat="1" applyFont="1" applyFill="1" applyBorder="1"/>
    <xf numFmtId="10" fontId="3" fillId="4" borderId="1" xfId="0" applyNumberFormat="1" applyFont="1" applyFill="1" applyBorder="1"/>
    <xf numFmtId="10" fontId="10" fillId="4" borderId="1" xfId="0" applyNumberFormat="1" applyFont="1" applyFill="1" applyBorder="1"/>
    <xf numFmtId="0" fontId="7" fillId="4" borderId="9" xfId="0" applyFont="1" applyFill="1" applyBorder="1"/>
    <xf numFmtId="10" fontId="2" fillId="4" borderId="9" xfId="0" applyNumberFormat="1" applyFont="1" applyFill="1" applyBorder="1"/>
    <xf numFmtId="10" fontId="3" fillId="4" borderId="9" xfId="0" applyNumberFormat="1" applyFont="1" applyFill="1" applyBorder="1"/>
    <xf numFmtId="10" fontId="10" fillId="4" borderId="9" xfId="0" applyNumberFormat="1" applyFont="1" applyFill="1" applyBorder="1"/>
    <xf numFmtId="0" fontId="7" fillId="4" borderId="9" xfId="0" applyFont="1" applyFill="1" applyBorder="1" applyAlignment="1">
      <alignment horizontal="left" vertical="center" wrapText="1"/>
    </xf>
    <xf numFmtId="164" fontId="2" fillId="4" borderId="9" xfId="0" applyNumberFormat="1" applyFont="1" applyFill="1" applyBorder="1"/>
    <xf numFmtId="0" fontId="10" fillId="0" borderId="4" xfId="0" applyFont="1" applyBorder="1"/>
    <xf numFmtId="0" fontId="9" fillId="4" borderId="9" xfId="0" applyFont="1" applyFill="1" applyBorder="1"/>
    <xf numFmtId="2" fontId="2" fillId="4" borderId="9" xfId="0" applyNumberFormat="1" applyFont="1" applyFill="1" applyBorder="1"/>
    <xf numFmtId="164" fontId="2" fillId="2" borderId="10" xfId="0" applyNumberFormat="1" applyFont="1" applyFill="1" applyBorder="1"/>
    <xf numFmtId="0" fontId="9" fillId="0" borderId="4" xfId="0" applyFont="1" applyBorder="1" applyAlignment="1">
      <alignment wrapText="1"/>
    </xf>
    <xf numFmtId="164" fontId="2" fillId="2" borderId="5" xfId="0" applyNumberFormat="1" applyFont="1" applyFill="1" applyBorder="1"/>
    <xf numFmtId="0" fontId="7" fillId="4" borderId="9" xfId="0" applyFont="1" applyFill="1" applyBorder="1" applyAlignment="1">
      <alignment wrapText="1"/>
    </xf>
    <xf numFmtId="164" fontId="3" fillId="4" borderId="9" xfId="0" applyNumberFormat="1" applyFont="1" applyFill="1" applyBorder="1"/>
    <xf numFmtId="164" fontId="10" fillId="4" borderId="9" xfId="0" applyNumberFormat="1" applyFont="1" applyFill="1" applyBorder="1"/>
    <xf numFmtId="0" fontId="2" fillId="0" borderId="11" xfId="0" applyFont="1" applyBorder="1" applyAlignment="1">
      <alignment horizontal="center" vertical="center"/>
    </xf>
    <xf numFmtId="0" fontId="9" fillId="4" borderId="4" xfId="0" applyFont="1" applyFill="1" applyBorder="1" applyAlignment="1">
      <alignment wrapText="1"/>
    </xf>
    <xf numFmtId="0" fontId="2" fillId="4" borderId="4" xfId="0" applyFont="1" applyFill="1" applyBorder="1"/>
    <xf numFmtId="0" fontId="3" fillId="4" borderId="4" xfId="0" applyFont="1" applyFill="1" applyBorder="1"/>
    <xf numFmtId="0" fontId="2" fillId="0" borderId="12" xfId="0" applyFont="1" applyBorder="1" applyAlignment="1">
      <alignment horizontal="center" vertical="center"/>
    </xf>
    <xf numFmtId="0" fontId="9" fillId="0" borderId="1" xfId="0" applyNumberFormat="1" applyFont="1" applyBorder="1"/>
    <xf numFmtId="0" fontId="10" fillId="0" borderId="1" xfId="0" applyFont="1" applyBorder="1"/>
    <xf numFmtId="164" fontId="2" fillId="2" borderId="7" xfId="0" applyNumberFormat="1" applyFont="1" applyFill="1" applyBorder="1"/>
    <xf numFmtId="0" fontId="9" fillId="4" borderId="1" xfId="0" applyFont="1" applyFill="1" applyBorder="1"/>
    <xf numFmtId="0" fontId="2" fillId="4" borderId="1" xfId="0" applyFont="1" applyFill="1" applyBorder="1"/>
    <xf numFmtId="0" fontId="3" fillId="4" borderId="1" xfId="0" applyFont="1" applyFill="1" applyBorder="1"/>
    <xf numFmtId="0" fontId="7" fillId="4" borderId="1" xfId="0" applyFont="1" applyFill="1" applyBorder="1"/>
    <xf numFmtId="0" fontId="10" fillId="4" borderId="1" xfId="0" applyFont="1" applyFill="1" applyBorder="1"/>
    <xf numFmtId="164" fontId="2" fillId="4" borderId="1" xfId="0" applyNumberFormat="1" applyFont="1" applyFill="1" applyBorder="1"/>
    <xf numFmtId="164" fontId="2" fillId="3" borderId="1" xfId="0" applyNumberFormat="1" applyFont="1" applyFill="1" applyBorder="1"/>
    <xf numFmtId="164" fontId="3" fillId="3" borderId="1" xfId="0" applyNumberFormat="1" applyFont="1" applyFill="1" applyBorder="1"/>
    <xf numFmtId="164" fontId="10" fillId="3" borderId="1" xfId="0" applyNumberFormat="1" applyFont="1" applyFill="1" applyBorder="1"/>
    <xf numFmtId="0" fontId="2" fillId="0" borderId="13" xfId="0" applyFont="1" applyBorder="1" applyAlignment="1">
      <alignment horizontal="center" vertical="center"/>
    </xf>
    <xf numFmtId="0" fontId="9" fillId="3" borderId="9" xfId="0" applyFont="1" applyFill="1" applyBorder="1"/>
    <xf numFmtId="164" fontId="2" fillId="3" borderId="9" xfId="0" applyNumberFormat="1" applyFont="1" applyFill="1" applyBorder="1"/>
    <xf numFmtId="164" fontId="3" fillId="3" borderId="9" xfId="0" applyNumberFormat="1" applyFont="1" applyFill="1" applyBorder="1"/>
    <xf numFmtId="164" fontId="10" fillId="3" borderId="9" xfId="0" applyNumberFormat="1" applyFont="1" applyFill="1" applyBorder="1"/>
    <xf numFmtId="0" fontId="7" fillId="4" borderId="4" xfId="0" applyFont="1" applyFill="1" applyBorder="1" applyAlignment="1">
      <alignment wrapText="1"/>
    </xf>
    <xf numFmtId="164" fontId="2" fillId="4" borderId="4" xfId="0" applyNumberFormat="1" applyFont="1" applyFill="1" applyBorder="1"/>
    <xf numFmtId="164" fontId="3" fillId="4" borderId="4" xfId="0" applyNumberFormat="1" applyFont="1" applyFill="1" applyBorder="1"/>
    <xf numFmtId="0" fontId="9" fillId="0" borderId="9" xfId="0" applyFont="1" applyBorder="1" applyAlignment="1">
      <alignment wrapText="1"/>
    </xf>
    <xf numFmtId="0" fontId="3" fillId="5" borderId="9" xfId="0" applyFont="1" applyFill="1" applyBorder="1"/>
    <xf numFmtId="0" fontId="7" fillId="0" borderId="4" xfId="0" applyFont="1" applyBorder="1"/>
    <xf numFmtId="0" fontId="7" fillId="4" borderId="4" xfId="0" applyFont="1" applyFill="1" applyBorder="1"/>
    <xf numFmtId="0" fontId="10" fillId="4" borderId="4" xfId="0" applyFont="1" applyFill="1" applyBorder="1"/>
    <xf numFmtId="0" fontId="10" fillId="5" borderId="1" xfId="0" applyFont="1" applyFill="1" applyBorder="1"/>
    <xf numFmtId="0" fontId="11" fillId="0" borderId="1" xfId="0" applyFont="1" applyBorder="1"/>
    <xf numFmtId="0" fontId="9" fillId="0" borderId="3" xfId="0" applyFont="1" applyBorder="1" applyAlignment="1">
      <alignment horizontal="center" vertical="center"/>
    </xf>
    <xf numFmtId="0" fontId="8" fillId="4" borderId="4" xfId="0" applyFont="1" applyFill="1" applyBorder="1"/>
    <xf numFmtId="0" fontId="9" fillId="0" borderId="6" xfId="0" applyFont="1" applyBorder="1" applyAlignment="1">
      <alignment horizontal="center" vertical="center"/>
    </xf>
    <xf numFmtId="0" fontId="3" fillId="5" borderId="1" xfId="0" applyFont="1" applyFill="1" applyBorder="1"/>
    <xf numFmtId="0" fontId="8" fillId="5" borderId="1" xfId="0" applyFont="1" applyFill="1" applyBorder="1"/>
    <xf numFmtId="0" fontId="7" fillId="0" borderId="1" xfId="0" applyFont="1" applyBorder="1"/>
    <xf numFmtId="0" fontId="9" fillId="0" borderId="8" xfId="0" applyFont="1" applyBorder="1" applyAlignment="1">
      <alignment horizontal="center" vertical="center"/>
    </xf>
    <xf numFmtId="0" fontId="10" fillId="0" borderId="9" xfId="0" applyFont="1" applyBorder="1"/>
    <xf numFmtId="0" fontId="12" fillId="0" borderId="4" xfId="0" applyFont="1" applyBorder="1"/>
    <xf numFmtId="164" fontId="9" fillId="4" borderId="1" xfId="0" applyNumberFormat="1" applyFont="1" applyFill="1" applyBorder="1"/>
    <xf numFmtId="164" fontId="7" fillId="4" borderId="1" xfId="0" applyNumberFormat="1" applyFont="1" applyFill="1" applyBorder="1"/>
    <xf numFmtId="164" fontId="12" fillId="4" borderId="1" xfId="0" applyNumberFormat="1" applyFont="1" applyFill="1" applyBorder="1"/>
    <xf numFmtId="164" fontId="8" fillId="4" borderId="9" xfId="0" applyNumberFormat="1" applyFont="1" applyFill="1" applyBorder="1"/>
    <xf numFmtId="0" fontId="3" fillId="5" borderId="4" xfId="0" applyFont="1" applyFill="1" applyBorder="1"/>
    <xf numFmtId="1" fontId="3" fillId="4" borderId="9" xfId="0" applyNumberFormat="1" applyFont="1" applyFill="1" applyBorder="1"/>
    <xf numFmtId="0" fontId="2" fillId="4" borderId="9" xfId="0" applyFont="1" applyFill="1" applyBorder="1"/>
    <xf numFmtId="0" fontId="2" fillId="5" borderId="1" xfId="0" applyFont="1" applyFill="1" applyBorder="1"/>
    <xf numFmtId="0" fontId="7" fillId="4" borderId="1" xfId="0" applyFont="1" applyFill="1" applyBorder="1" applyAlignment="1">
      <alignment wrapText="1"/>
    </xf>
    <xf numFmtId="1" fontId="2" fillId="4" borderId="1" xfId="0" applyNumberFormat="1" applyFont="1" applyFill="1" applyBorder="1"/>
    <xf numFmtId="1" fontId="3" fillId="4" borderId="1" xfId="0" applyNumberFormat="1" applyFont="1" applyFill="1" applyBorder="1"/>
    <xf numFmtId="0" fontId="2" fillId="5" borderId="9" xfId="0" applyFont="1" applyFill="1" applyBorder="1"/>
    <xf numFmtId="0" fontId="9" fillId="0" borderId="14" xfId="0" applyFont="1" applyBorder="1"/>
    <xf numFmtId="0" fontId="7" fillId="0" borderId="15" xfId="0" applyFont="1" applyBorder="1" applyAlignment="1">
      <alignment wrapText="1"/>
    </xf>
    <xf numFmtId="0" fontId="2" fillId="0" borderId="15" xfId="0" applyFont="1" applyBorder="1"/>
    <xf numFmtId="0" fontId="3" fillId="0" borderId="15" xfId="0" applyFont="1" applyBorder="1"/>
    <xf numFmtId="2" fontId="2" fillId="2" borderId="15" xfId="0" applyNumberFormat="1" applyFont="1" applyFill="1" applyBorder="1"/>
    <xf numFmtId="164" fontId="2" fillId="2" borderId="15" xfId="0" applyNumberFormat="1" applyFont="1" applyFill="1" applyBorder="1"/>
    <xf numFmtId="164" fontId="2" fillId="2" borderId="16" xfId="0" applyNumberFormat="1" applyFont="1" applyFill="1" applyBorder="1"/>
    <xf numFmtId="0" fontId="13" fillId="0" borderId="4" xfId="0" applyFont="1" applyBorder="1"/>
    <xf numFmtId="0" fontId="4" fillId="0" borderId="4" xfId="0" applyFont="1" applyBorder="1"/>
    <xf numFmtId="0" fontId="4" fillId="0" borderId="1" xfId="0" applyFont="1" applyBorder="1"/>
    <xf numFmtId="0" fontId="9" fillId="0" borderId="0" xfId="0" applyFont="1"/>
    <xf numFmtId="0" fontId="2" fillId="0" borderId="0" xfId="0" applyFont="1"/>
    <xf numFmtId="0" fontId="3" fillId="0" borderId="0" xfId="0" applyFont="1"/>
    <xf numFmtId="9" fontId="2" fillId="4" borderId="9" xfId="3" applyFont="1" applyFill="1" applyBorder="1"/>
    <xf numFmtId="9" fontId="3" fillId="4" borderId="9" xfId="3" applyFont="1" applyFill="1" applyBorder="1"/>
    <xf numFmtId="9" fontId="4" fillId="4" borderId="9" xfId="3" applyFont="1" applyFill="1" applyBorder="1"/>
  </cellXfs>
  <cellStyles count="4">
    <cellStyle name="Обычный" xfId="0" builtinId="0"/>
    <cellStyle name="Обычный 2" xfId="2"/>
    <cellStyle name="Обычный 3" xfId="1"/>
    <cellStyle name="Процентн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119</xdr:row>
      <xdr:rowOff>161925</xdr:rowOff>
    </xdr:from>
    <xdr:to>
      <xdr:col>1</xdr:col>
      <xdr:colOff>428625</xdr:colOff>
      <xdr:row>119</xdr:row>
      <xdr:rowOff>161925</xdr:rowOff>
    </xdr:to>
    <xdr:cxnSp macro="">
      <xdr:nvCxnSpPr>
        <xdr:cNvPr id="6" name="Прямая соединительная линия 5"/>
        <xdr:cNvCxnSpPr/>
      </xdr:nvCxnSpPr>
      <xdr:spPr>
        <a:xfrm>
          <a:off x="381000" y="37442775"/>
          <a:ext cx="266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581025</xdr:colOff>
      <xdr:row>119</xdr:row>
      <xdr:rowOff>161925</xdr:rowOff>
    </xdr:from>
    <xdr:to>
      <xdr:col>1</xdr:col>
      <xdr:colOff>1524000</xdr:colOff>
      <xdr:row>119</xdr:row>
      <xdr:rowOff>171450</xdr:rowOff>
    </xdr:to>
    <xdr:cxnSp macro="">
      <xdr:nvCxnSpPr>
        <xdr:cNvPr id="7" name="Прямая соединительная линия 6"/>
        <xdr:cNvCxnSpPr/>
      </xdr:nvCxnSpPr>
      <xdr:spPr>
        <a:xfrm flipV="1">
          <a:off x="800100" y="37442775"/>
          <a:ext cx="9429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xp/Documents/&#1048;&#1085;&#1076;&#1080;&#1082;&#1072;&#1090;&#1086;&#1088;&#1099;%20&#1052;&#1054;%20&#1064;&#1072;&#1088;&#1072;&#1075;&#1086;&#1083;&#1100;&#1089;&#1082;&#1086;&#1077;%20&#1079;&#1072;%202017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мышленность"/>
      <sheetName val="инвестиции 2015"/>
      <sheetName val="МП"/>
      <sheetName val="Лист2"/>
      <sheetName val="хоз.суб.2014"/>
      <sheetName val="1 квартал"/>
      <sheetName val="1 вал.прод."/>
      <sheetName val="2 квартал"/>
      <sheetName val="2 вал.прод"/>
      <sheetName val="3 квартал"/>
      <sheetName val="3 вал.прод"/>
      <sheetName val="4 квартал"/>
      <sheetName val="4 вал.пр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D21">
            <v>0</v>
          </cell>
        </row>
        <row r="39">
          <cell r="D39">
            <v>673.19999999999993</v>
          </cell>
        </row>
        <row r="51">
          <cell r="D51">
            <v>0</v>
          </cell>
        </row>
        <row r="52">
          <cell r="D52">
            <v>19538.099999999999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3"/>
  <sheetViews>
    <sheetView tabSelected="1" workbookViewId="0">
      <selection activeCell="K90" sqref="K90"/>
    </sheetView>
  </sheetViews>
  <sheetFormatPr defaultRowHeight="15" x14ac:dyDescent="0.25"/>
  <cols>
    <col min="2" max="2" width="32.85546875" customWidth="1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 t="s">
        <v>1</v>
      </c>
      <c r="B2" s="2"/>
      <c r="C2" s="2"/>
      <c r="D2" s="2"/>
      <c r="E2" s="2"/>
      <c r="F2" s="2"/>
      <c r="G2" s="2"/>
      <c r="H2" s="2"/>
      <c r="I2" s="2"/>
    </row>
    <row r="4" spans="1:9" ht="43.5" x14ac:dyDescent="0.25">
      <c r="A4" s="3" t="s">
        <v>2</v>
      </c>
      <c r="B4" s="4" t="s">
        <v>3</v>
      </c>
      <c r="C4" s="5" t="s">
        <v>4</v>
      </c>
      <c r="D4" s="6" t="s">
        <v>5</v>
      </c>
      <c r="E4" s="6" t="s">
        <v>6</v>
      </c>
      <c r="F4" s="5" t="s">
        <v>7</v>
      </c>
      <c r="G4" s="7" t="s">
        <v>8</v>
      </c>
      <c r="H4" s="7" t="s">
        <v>8</v>
      </c>
      <c r="I4" s="8" t="s">
        <v>8</v>
      </c>
    </row>
    <row r="5" spans="1:9" ht="46.5" thickBot="1" x14ac:dyDescent="0.3">
      <c r="A5" s="9"/>
      <c r="B5" s="10"/>
      <c r="C5" s="11" t="s">
        <v>9</v>
      </c>
      <c r="D5" s="12" t="s">
        <v>10</v>
      </c>
      <c r="E5" s="12" t="s">
        <v>11</v>
      </c>
      <c r="F5" s="11" t="s">
        <v>11</v>
      </c>
      <c r="G5" s="13" t="s">
        <v>12</v>
      </c>
      <c r="H5" s="13" t="s">
        <v>13</v>
      </c>
      <c r="I5" s="14" t="s">
        <v>14</v>
      </c>
    </row>
    <row r="6" spans="1:9" ht="36.75" customHeight="1" x14ac:dyDescent="0.25">
      <c r="A6" s="15">
        <v>1</v>
      </c>
      <c r="B6" s="16" t="s">
        <v>15</v>
      </c>
      <c r="C6" s="17">
        <v>1030</v>
      </c>
      <c r="D6" s="18">
        <v>896</v>
      </c>
      <c r="E6" s="18">
        <v>850</v>
      </c>
      <c r="F6" s="19">
        <v>848</v>
      </c>
      <c r="G6" s="20">
        <f>F6/E6*100</f>
        <v>99.764705882352942</v>
      </c>
      <c r="H6" s="21">
        <f>F6/D6*100</f>
        <v>94.642857142857139</v>
      </c>
      <c r="I6" s="22">
        <f>F6/C6*100</f>
        <v>82.330097087378647</v>
      </c>
    </row>
    <row r="7" spans="1:9" x14ac:dyDescent="0.25">
      <c r="A7" s="23"/>
      <c r="B7" s="24" t="s">
        <v>16</v>
      </c>
      <c r="C7" s="25">
        <v>-1</v>
      </c>
      <c r="D7" s="26">
        <v>5</v>
      </c>
      <c r="E7" s="26">
        <v>5</v>
      </c>
      <c r="F7" s="25">
        <v>-8</v>
      </c>
      <c r="G7" s="27">
        <f>F7/E7*100</f>
        <v>-160</v>
      </c>
      <c r="H7" s="28">
        <f t="shared" ref="H7:H73" si="0">F7/D7*100</f>
        <v>-160</v>
      </c>
      <c r="I7" s="29">
        <f t="shared" ref="I7:I73" si="1">F7/C7*100</f>
        <v>800</v>
      </c>
    </row>
    <row r="8" spans="1:9" x14ac:dyDescent="0.25">
      <c r="A8" s="23"/>
      <c r="B8" s="30" t="s">
        <v>17</v>
      </c>
      <c r="C8" s="31">
        <v>0</v>
      </c>
      <c r="D8" s="32">
        <v>0</v>
      </c>
      <c r="E8" s="32">
        <v>0</v>
      </c>
      <c r="F8" s="33">
        <v>0</v>
      </c>
      <c r="G8" s="27" t="e">
        <f>F8/E8*100</f>
        <v>#DIV/0!</v>
      </c>
      <c r="H8" s="28" t="e">
        <f>F8/D8*100</f>
        <v>#DIV/0!</v>
      </c>
      <c r="I8" s="29" t="e">
        <f>F8/C8*100</f>
        <v>#DIV/0!</v>
      </c>
    </row>
    <row r="9" spans="1:9" ht="15.75" thickBot="1" x14ac:dyDescent="0.3">
      <c r="A9" s="34"/>
      <c r="B9" s="35" t="s">
        <v>18</v>
      </c>
      <c r="C9" s="36">
        <v>-3</v>
      </c>
      <c r="D9" s="37">
        <v>-16</v>
      </c>
      <c r="E9" s="37">
        <v>-10</v>
      </c>
      <c r="F9" s="36">
        <v>-10</v>
      </c>
      <c r="G9" s="38">
        <f t="shared" ref="G9:G74" si="2">F9/E9*100</f>
        <v>100</v>
      </c>
      <c r="H9" s="39">
        <f t="shared" si="0"/>
        <v>62.5</v>
      </c>
      <c r="I9" s="40">
        <f t="shared" si="1"/>
        <v>333.33333333333337</v>
      </c>
    </row>
    <row r="10" spans="1:9" x14ac:dyDescent="0.25">
      <c r="A10" s="15">
        <v>2</v>
      </c>
      <c r="B10" s="41" t="s">
        <v>19</v>
      </c>
      <c r="C10" s="17">
        <v>541</v>
      </c>
      <c r="D10" s="18">
        <v>540</v>
      </c>
      <c r="E10" s="18">
        <v>540</v>
      </c>
      <c r="F10" s="18">
        <v>537</v>
      </c>
      <c r="G10" s="20">
        <f t="shared" si="2"/>
        <v>99.444444444444443</v>
      </c>
      <c r="H10" s="21">
        <f t="shared" si="0"/>
        <v>99.444444444444443</v>
      </c>
      <c r="I10" s="22">
        <f t="shared" si="1"/>
        <v>99.260628465804075</v>
      </c>
    </row>
    <row r="11" spans="1:9" x14ac:dyDescent="0.25">
      <c r="A11" s="23"/>
      <c r="B11" s="24" t="s">
        <v>20</v>
      </c>
      <c r="C11" s="25">
        <v>394</v>
      </c>
      <c r="D11" s="26">
        <v>468</v>
      </c>
      <c r="E11" s="26">
        <v>468</v>
      </c>
      <c r="F11" s="26">
        <v>466</v>
      </c>
      <c r="G11" s="27">
        <f t="shared" si="2"/>
        <v>99.572649572649567</v>
      </c>
      <c r="H11" s="28">
        <f t="shared" si="0"/>
        <v>99.572649572649567</v>
      </c>
      <c r="I11" s="29">
        <f t="shared" si="1"/>
        <v>118.27411167512692</v>
      </c>
    </row>
    <row r="12" spans="1:9" x14ac:dyDescent="0.25">
      <c r="A12" s="23"/>
      <c r="B12" s="24" t="s">
        <v>21</v>
      </c>
      <c r="C12" s="25">
        <v>70</v>
      </c>
      <c r="D12" s="26">
        <v>20</v>
      </c>
      <c r="E12" s="26">
        <v>20</v>
      </c>
      <c r="F12" s="26">
        <v>20</v>
      </c>
      <c r="G12" s="27">
        <f t="shared" si="2"/>
        <v>100</v>
      </c>
      <c r="H12" s="28">
        <f t="shared" si="0"/>
        <v>100</v>
      </c>
      <c r="I12" s="29">
        <f t="shared" si="1"/>
        <v>28.571428571428569</v>
      </c>
    </row>
    <row r="13" spans="1:9" x14ac:dyDescent="0.25">
      <c r="A13" s="23"/>
      <c r="B13" s="24" t="s">
        <v>22</v>
      </c>
      <c r="C13" s="25">
        <v>2</v>
      </c>
      <c r="D13" s="26">
        <v>8</v>
      </c>
      <c r="E13" s="26">
        <v>8</v>
      </c>
      <c r="F13" s="26">
        <v>9</v>
      </c>
      <c r="G13" s="27">
        <f t="shared" si="2"/>
        <v>112.5</v>
      </c>
      <c r="H13" s="28">
        <f t="shared" si="0"/>
        <v>112.5</v>
      </c>
      <c r="I13" s="29">
        <f t="shared" si="1"/>
        <v>450</v>
      </c>
    </row>
    <row r="14" spans="1:9" ht="21.75" customHeight="1" x14ac:dyDescent="0.25">
      <c r="A14" s="23"/>
      <c r="B14" s="42" t="s">
        <v>23</v>
      </c>
      <c r="C14" s="43">
        <f>C11+C13</f>
        <v>396</v>
      </c>
      <c r="D14" s="43">
        <v>476</v>
      </c>
      <c r="E14" s="43">
        <f>E11+E13</f>
        <v>476</v>
      </c>
      <c r="F14" s="43">
        <f>F11+F13</f>
        <v>475</v>
      </c>
      <c r="G14" s="27">
        <f t="shared" si="2"/>
        <v>99.789915966386559</v>
      </c>
      <c r="H14" s="28">
        <f t="shared" si="0"/>
        <v>99.789915966386559</v>
      </c>
      <c r="I14" s="29">
        <f t="shared" si="1"/>
        <v>119.94949494949493</v>
      </c>
    </row>
    <row r="15" spans="1:9" ht="64.5" x14ac:dyDescent="0.25">
      <c r="A15" s="23"/>
      <c r="B15" s="44" t="s">
        <v>24</v>
      </c>
      <c r="C15" s="45">
        <f>C13/C14</f>
        <v>5.0505050505050509E-3</v>
      </c>
      <c r="D15" s="46">
        <f>D13/D14</f>
        <v>1.680672268907563E-2</v>
      </c>
      <c r="E15" s="46">
        <f>E13/E14</f>
        <v>1.680672268907563E-2</v>
      </c>
      <c r="F15" s="47">
        <f>F13/F14</f>
        <v>1.8947368421052633E-2</v>
      </c>
      <c r="G15" s="27">
        <f t="shared" si="2"/>
        <v>112.73684210526318</v>
      </c>
      <c r="H15" s="28">
        <f t="shared" si="0"/>
        <v>112.73684210526318</v>
      </c>
      <c r="I15" s="29">
        <f t="shared" si="1"/>
        <v>375.15789473684208</v>
      </c>
    </row>
    <row r="16" spans="1:9" ht="15.75" thickBot="1" x14ac:dyDescent="0.3">
      <c r="A16" s="34"/>
      <c r="B16" s="48" t="s">
        <v>25</v>
      </c>
      <c r="C16" s="49">
        <f>C12/C14</f>
        <v>0.17676767676767677</v>
      </c>
      <c r="D16" s="50">
        <f>D12/D14</f>
        <v>4.2016806722689079E-2</v>
      </c>
      <c r="E16" s="50">
        <f>E12/E14</f>
        <v>4.2016806722689079E-2</v>
      </c>
      <c r="F16" s="51">
        <f>F12/F14</f>
        <v>4.2105263157894736E-2</v>
      </c>
      <c r="G16" s="38">
        <f t="shared" si="2"/>
        <v>100.21052631578947</v>
      </c>
      <c r="H16" s="39">
        <f t="shared" si="0"/>
        <v>100.21052631578947</v>
      </c>
      <c r="I16" s="40">
        <f t="shared" si="1"/>
        <v>23.819548872180452</v>
      </c>
    </row>
    <row r="17" spans="1:9" x14ac:dyDescent="0.25">
      <c r="A17" s="15">
        <v>3</v>
      </c>
      <c r="B17" s="41" t="s">
        <v>26</v>
      </c>
      <c r="C17" s="17">
        <v>24273</v>
      </c>
      <c r="D17" s="18">
        <v>71393.399999999994</v>
      </c>
      <c r="E17" s="18">
        <v>71400</v>
      </c>
      <c r="F17" s="19">
        <v>71560</v>
      </c>
      <c r="G17" s="20">
        <f t="shared" si="2"/>
        <v>100.22408963585434</v>
      </c>
      <c r="H17" s="21">
        <f t="shared" si="0"/>
        <v>100.23335490395471</v>
      </c>
      <c r="I17" s="22">
        <f t="shared" si="1"/>
        <v>294.81316689325587</v>
      </c>
    </row>
    <row r="18" spans="1:9" ht="43.5" customHeight="1" thickBot="1" x14ac:dyDescent="0.3">
      <c r="A18" s="34"/>
      <c r="B18" s="52" t="s">
        <v>27</v>
      </c>
      <c r="C18" s="53">
        <f>C17/C11/12*1000</f>
        <v>5133.8832487309646</v>
      </c>
      <c r="D18" s="53">
        <f>D17/D11/12*1000</f>
        <v>12712.499999999998</v>
      </c>
      <c r="E18" s="53">
        <v>8079.1</v>
      </c>
      <c r="F18" s="53">
        <f>F17/F11/12*1000</f>
        <v>12796.852646638054</v>
      </c>
      <c r="G18" s="38">
        <f t="shared" si="2"/>
        <v>158.39453214637837</v>
      </c>
      <c r="H18" s="39">
        <f t="shared" si="0"/>
        <v>100.66354097650387</v>
      </c>
      <c r="I18" s="40">
        <f t="shared" si="1"/>
        <v>249.26263466940517</v>
      </c>
    </row>
    <row r="19" spans="1:9" ht="39.75" customHeight="1" x14ac:dyDescent="0.25">
      <c r="A19" s="15">
        <v>4</v>
      </c>
      <c r="B19" s="16" t="s">
        <v>28</v>
      </c>
      <c r="C19" s="17">
        <v>48800</v>
      </c>
      <c r="D19" s="18">
        <v>101466.6</v>
      </c>
      <c r="E19" s="18">
        <v>101466.9</v>
      </c>
      <c r="F19" s="54">
        <v>100820</v>
      </c>
      <c r="G19" s="20">
        <f t="shared" si="2"/>
        <v>99.362452188841885</v>
      </c>
      <c r="H19" s="21">
        <f t="shared" si="0"/>
        <v>99.362745967638617</v>
      </c>
      <c r="I19" s="22">
        <f t="shared" si="1"/>
        <v>206.59836065573768</v>
      </c>
    </row>
    <row r="20" spans="1:9" ht="15.75" thickBot="1" x14ac:dyDescent="0.3">
      <c r="A20" s="34"/>
      <c r="B20" s="55" t="s">
        <v>29</v>
      </c>
      <c r="C20" s="56">
        <f>C19/C6/12*1000</f>
        <v>3948.2200647249192</v>
      </c>
      <c r="D20" s="56">
        <f>D19/D6/12*1000</f>
        <v>9436.9977678571431</v>
      </c>
      <c r="E20" s="56">
        <f>E19/E6/12*1000</f>
        <v>9947.7352941176468</v>
      </c>
      <c r="F20" s="56">
        <f>F19/F6/12*1000</f>
        <v>9907.6257861635222</v>
      </c>
      <c r="G20" s="38">
        <f t="shared" si="2"/>
        <v>99.596797594947645</v>
      </c>
      <c r="H20" s="39">
        <f t="shared" si="0"/>
        <v>104.98705234316532</v>
      </c>
      <c r="I20" s="57">
        <f t="shared" si="1"/>
        <v>250.93904655119084</v>
      </c>
    </row>
    <row r="21" spans="1:9" ht="30" customHeight="1" x14ac:dyDescent="0.25">
      <c r="A21" s="15">
        <v>5</v>
      </c>
      <c r="B21" s="58" t="s">
        <v>30</v>
      </c>
      <c r="C21" s="17">
        <v>221</v>
      </c>
      <c r="D21" s="18">
        <v>65</v>
      </c>
      <c r="E21" s="18">
        <v>65</v>
      </c>
      <c r="F21" s="54">
        <v>64</v>
      </c>
      <c r="G21" s="20">
        <f t="shared" si="2"/>
        <v>98.461538461538467</v>
      </c>
      <c r="H21" s="21">
        <f t="shared" si="0"/>
        <v>98.461538461538467</v>
      </c>
      <c r="I21" s="59">
        <f t="shared" si="1"/>
        <v>28.959276018099551</v>
      </c>
    </row>
    <row r="22" spans="1:9" ht="35.25" customHeight="1" thickBot="1" x14ac:dyDescent="0.3">
      <c r="A22" s="34"/>
      <c r="B22" s="60" t="s">
        <v>31</v>
      </c>
      <c r="C22" s="53">
        <f>C21/C6*100</f>
        <v>21.456310679611651</v>
      </c>
      <c r="D22" s="61">
        <f>D21/D6*100</f>
        <v>7.2544642857142865</v>
      </c>
      <c r="E22" s="61">
        <f>E21/E6*100</f>
        <v>7.6470588235294121</v>
      </c>
      <c r="F22" s="62">
        <f>F21/F6*100</f>
        <v>7.5471698113207548</v>
      </c>
      <c r="G22" s="38">
        <f t="shared" si="2"/>
        <v>98.693759071117555</v>
      </c>
      <c r="H22" s="39">
        <f t="shared" si="0"/>
        <v>104.03483309143687</v>
      </c>
      <c r="I22" s="57">
        <f t="shared" si="1"/>
        <v>35.174592333304879</v>
      </c>
    </row>
    <row r="23" spans="1:9" ht="42.75" customHeight="1" x14ac:dyDescent="0.25">
      <c r="A23" s="63">
        <v>6</v>
      </c>
      <c r="B23" s="64" t="s">
        <v>32</v>
      </c>
      <c r="C23" s="65"/>
      <c r="D23" s="66"/>
      <c r="E23" s="66"/>
      <c r="F23" s="65"/>
      <c r="G23" s="20"/>
      <c r="H23" s="21"/>
      <c r="I23" s="59"/>
    </row>
    <row r="24" spans="1:9" x14ac:dyDescent="0.25">
      <c r="A24" s="67"/>
      <c r="B24" s="68" t="s">
        <v>33</v>
      </c>
      <c r="C24" s="25"/>
      <c r="D24" s="26"/>
      <c r="E24" s="26"/>
      <c r="F24" s="69"/>
      <c r="G24" s="27" t="e">
        <f t="shared" si="2"/>
        <v>#DIV/0!</v>
      </c>
      <c r="H24" s="28" t="e">
        <f t="shared" si="0"/>
        <v>#DIV/0!</v>
      </c>
      <c r="I24" s="70" t="e">
        <f t="shared" si="1"/>
        <v>#DIV/0!</v>
      </c>
    </row>
    <row r="25" spans="1:9" x14ac:dyDescent="0.25">
      <c r="A25" s="67"/>
      <c r="B25" s="24" t="s">
        <v>34</v>
      </c>
      <c r="C25" s="25"/>
      <c r="D25" s="26"/>
      <c r="E25" s="26"/>
      <c r="F25" s="69"/>
      <c r="G25" s="27" t="e">
        <f t="shared" si="2"/>
        <v>#DIV/0!</v>
      </c>
      <c r="H25" s="28" t="e">
        <f t="shared" si="0"/>
        <v>#DIV/0!</v>
      </c>
      <c r="I25" s="70" t="e">
        <f t="shared" si="1"/>
        <v>#DIV/0!</v>
      </c>
    </row>
    <row r="26" spans="1:9" x14ac:dyDescent="0.25">
      <c r="A26" s="67"/>
      <c r="B26" s="24" t="s">
        <v>35</v>
      </c>
      <c r="C26" s="25"/>
      <c r="D26" s="26"/>
      <c r="E26" s="26"/>
      <c r="F26" s="69"/>
      <c r="G26" s="27" t="e">
        <f t="shared" si="2"/>
        <v>#DIV/0!</v>
      </c>
      <c r="H26" s="28" t="e">
        <f t="shared" si="0"/>
        <v>#DIV/0!</v>
      </c>
      <c r="I26" s="70" t="e">
        <f t="shared" si="1"/>
        <v>#DIV/0!</v>
      </c>
    </row>
    <row r="27" spans="1:9" x14ac:dyDescent="0.25">
      <c r="A27" s="67"/>
      <c r="B27" s="24" t="s">
        <v>36</v>
      </c>
      <c r="C27" s="25"/>
      <c r="D27" s="26"/>
      <c r="E27" s="26"/>
      <c r="F27" s="69"/>
      <c r="G27" s="27" t="e">
        <f t="shared" si="2"/>
        <v>#DIV/0!</v>
      </c>
      <c r="H27" s="28" t="e">
        <f t="shared" si="0"/>
        <v>#DIV/0!</v>
      </c>
      <c r="I27" s="70" t="e">
        <f t="shared" si="1"/>
        <v>#DIV/0!</v>
      </c>
    </row>
    <row r="28" spans="1:9" x14ac:dyDescent="0.25">
      <c r="A28" s="67"/>
      <c r="B28" s="24" t="s">
        <v>37</v>
      </c>
      <c r="C28" s="25"/>
      <c r="D28" s="26"/>
      <c r="E28" s="26"/>
      <c r="F28" s="69"/>
      <c r="G28" s="27" t="e">
        <f t="shared" si="2"/>
        <v>#DIV/0!</v>
      </c>
      <c r="H28" s="28" t="e">
        <f t="shared" si="0"/>
        <v>#DIV/0!</v>
      </c>
      <c r="I28" s="70" t="e">
        <f t="shared" si="1"/>
        <v>#DIV/0!</v>
      </c>
    </row>
    <row r="29" spans="1:9" x14ac:dyDescent="0.25">
      <c r="A29" s="67"/>
      <c r="B29" s="24" t="s">
        <v>38</v>
      </c>
      <c r="C29" s="25">
        <v>0</v>
      </c>
      <c r="D29" s="26">
        <v>1.3</v>
      </c>
      <c r="E29" s="26">
        <v>1.3</v>
      </c>
      <c r="F29" s="69">
        <v>0.7</v>
      </c>
      <c r="G29" s="27">
        <f t="shared" si="2"/>
        <v>53.846153846153847</v>
      </c>
      <c r="H29" s="28">
        <f t="shared" si="0"/>
        <v>53.846153846153847</v>
      </c>
      <c r="I29" s="70" t="e">
        <f t="shared" si="1"/>
        <v>#DIV/0!</v>
      </c>
    </row>
    <row r="30" spans="1:9" ht="39" x14ac:dyDescent="0.25">
      <c r="A30" s="67"/>
      <c r="B30" s="42" t="s">
        <v>39</v>
      </c>
      <c r="C30" s="25">
        <v>0</v>
      </c>
      <c r="D30" s="26">
        <v>0</v>
      </c>
      <c r="E30" s="26">
        <v>0</v>
      </c>
      <c r="F30" s="69">
        <v>0</v>
      </c>
      <c r="G30" s="27" t="e">
        <f t="shared" si="2"/>
        <v>#DIV/0!</v>
      </c>
      <c r="H30" s="28" t="e">
        <f t="shared" si="0"/>
        <v>#DIV/0!</v>
      </c>
      <c r="I30" s="70" t="e">
        <f t="shared" si="1"/>
        <v>#DIV/0!</v>
      </c>
    </row>
    <row r="31" spans="1:9" x14ac:dyDescent="0.25">
      <c r="A31" s="67"/>
      <c r="B31" s="24" t="s">
        <v>40</v>
      </c>
      <c r="C31" s="25"/>
      <c r="D31" s="26"/>
      <c r="E31" s="26"/>
      <c r="F31" s="69"/>
      <c r="G31" s="27" t="e">
        <f t="shared" si="2"/>
        <v>#DIV/0!</v>
      </c>
      <c r="H31" s="28" t="e">
        <f t="shared" si="0"/>
        <v>#DIV/0!</v>
      </c>
      <c r="I31" s="70" t="e">
        <f t="shared" si="1"/>
        <v>#DIV/0!</v>
      </c>
    </row>
    <row r="32" spans="1:9" x14ac:dyDescent="0.25">
      <c r="A32" s="67"/>
      <c r="B32" s="24" t="s">
        <v>41</v>
      </c>
      <c r="C32" s="25"/>
      <c r="D32" s="26"/>
      <c r="E32" s="26"/>
      <c r="F32" s="69"/>
      <c r="G32" s="27" t="e">
        <f t="shared" si="2"/>
        <v>#DIV/0!</v>
      </c>
      <c r="H32" s="28" t="e">
        <f t="shared" si="0"/>
        <v>#DIV/0!</v>
      </c>
      <c r="I32" s="70" t="e">
        <f t="shared" si="1"/>
        <v>#DIV/0!</v>
      </c>
    </row>
    <row r="33" spans="1:9" x14ac:dyDescent="0.25">
      <c r="A33" s="67"/>
      <c r="B33" s="71" t="s">
        <v>42</v>
      </c>
      <c r="C33" s="72">
        <f>SUM(C34:C42)</f>
        <v>0</v>
      </c>
      <c r="D33" s="73">
        <v>2250</v>
      </c>
      <c r="E33" s="73">
        <f>SUM(E34:E42)</f>
        <v>4160</v>
      </c>
      <c r="F33" s="73">
        <f>SUM(F34:F42)</f>
        <v>4200</v>
      </c>
      <c r="G33" s="27">
        <f t="shared" si="2"/>
        <v>100.96153846153845</v>
      </c>
      <c r="H33" s="28">
        <f t="shared" si="0"/>
        <v>186.66666666666666</v>
      </c>
      <c r="I33" s="70" t="e">
        <f t="shared" si="1"/>
        <v>#DIV/0!</v>
      </c>
    </row>
    <row r="34" spans="1:9" x14ac:dyDescent="0.25">
      <c r="A34" s="67"/>
      <c r="B34" s="24" t="s">
        <v>43</v>
      </c>
      <c r="C34" s="25"/>
      <c r="D34" s="25"/>
      <c r="E34" s="26"/>
      <c r="F34" s="26"/>
      <c r="G34" s="27" t="e">
        <f t="shared" si="2"/>
        <v>#DIV/0!</v>
      </c>
      <c r="H34" s="28" t="e">
        <f t="shared" si="0"/>
        <v>#DIV/0!</v>
      </c>
      <c r="I34" s="70" t="e">
        <f t="shared" si="1"/>
        <v>#DIV/0!</v>
      </c>
    </row>
    <row r="35" spans="1:9" x14ac:dyDescent="0.25">
      <c r="A35" s="67"/>
      <c r="B35" s="24" t="s">
        <v>44</v>
      </c>
      <c r="C35" s="25"/>
      <c r="D35" s="25"/>
      <c r="E35" s="26"/>
      <c r="F35" s="25"/>
      <c r="G35" s="27" t="e">
        <f t="shared" si="2"/>
        <v>#DIV/0!</v>
      </c>
      <c r="H35" s="28" t="e">
        <f t="shared" si="0"/>
        <v>#DIV/0!</v>
      </c>
      <c r="I35" s="70" t="e">
        <f t="shared" si="1"/>
        <v>#DIV/0!</v>
      </c>
    </row>
    <row r="36" spans="1:9" x14ac:dyDescent="0.25">
      <c r="A36" s="67"/>
      <c r="B36" s="24" t="s">
        <v>35</v>
      </c>
      <c r="C36" s="25"/>
      <c r="D36" s="25"/>
      <c r="E36" s="26"/>
      <c r="F36" s="25"/>
      <c r="G36" s="27" t="e">
        <f t="shared" si="2"/>
        <v>#DIV/0!</v>
      </c>
      <c r="H36" s="28" t="e">
        <f t="shared" si="0"/>
        <v>#DIV/0!</v>
      </c>
      <c r="I36" s="70" t="e">
        <f t="shared" si="1"/>
        <v>#DIV/0!</v>
      </c>
    </row>
    <row r="37" spans="1:9" x14ac:dyDescent="0.25">
      <c r="A37" s="67"/>
      <c r="B37" s="24" t="s">
        <v>45</v>
      </c>
      <c r="C37" s="25"/>
      <c r="D37" s="25"/>
      <c r="E37" s="26"/>
      <c r="F37" s="25"/>
      <c r="G37" s="27" t="e">
        <f t="shared" si="2"/>
        <v>#DIV/0!</v>
      </c>
      <c r="H37" s="28" t="e">
        <f t="shared" si="0"/>
        <v>#DIV/0!</v>
      </c>
      <c r="I37" s="70" t="e">
        <f t="shared" si="1"/>
        <v>#DIV/0!</v>
      </c>
    </row>
    <row r="38" spans="1:9" x14ac:dyDescent="0.25">
      <c r="A38" s="67"/>
      <c r="B38" s="24" t="s">
        <v>46</v>
      </c>
      <c r="C38" s="25"/>
      <c r="D38" s="25"/>
      <c r="E38" s="26"/>
      <c r="F38" s="25"/>
      <c r="G38" s="27" t="e">
        <f t="shared" si="2"/>
        <v>#DIV/0!</v>
      </c>
      <c r="H38" s="28" t="e">
        <f t="shared" si="0"/>
        <v>#DIV/0!</v>
      </c>
      <c r="I38" s="70" t="e">
        <f t="shared" si="1"/>
        <v>#DIV/0!</v>
      </c>
    </row>
    <row r="39" spans="1:9" x14ac:dyDescent="0.25">
      <c r="A39" s="67"/>
      <c r="B39" s="24" t="s">
        <v>47</v>
      </c>
      <c r="C39" s="25">
        <v>0</v>
      </c>
      <c r="D39" s="25">
        <v>2250</v>
      </c>
      <c r="E39" s="26">
        <v>4160</v>
      </c>
      <c r="F39" s="25">
        <v>4200</v>
      </c>
      <c r="G39" s="27">
        <f t="shared" si="2"/>
        <v>100.96153846153845</v>
      </c>
      <c r="H39" s="28">
        <f t="shared" si="0"/>
        <v>186.66666666666666</v>
      </c>
      <c r="I39" s="70" t="e">
        <f t="shared" si="1"/>
        <v>#DIV/0!</v>
      </c>
    </row>
    <row r="40" spans="1:9" ht="26.25" x14ac:dyDescent="0.25">
      <c r="A40" s="67"/>
      <c r="B40" s="42" t="s">
        <v>48</v>
      </c>
      <c r="C40" s="25">
        <v>0</v>
      </c>
      <c r="D40" s="25">
        <v>0</v>
      </c>
      <c r="E40" s="26">
        <v>0</v>
      </c>
      <c r="F40" s="25">
        <v>0</v>
      </c>
      <c r="G40" s="27" t="e">
        <f t="shared" si="2"/>
        <v>#DIV/0!</v>
      </c>
      <c r="H40" s="28" t="e">
        <f t="shared" si="0"/>
        <v>#DIV/0!</v>
      </c>
      <c r="I40" s="70" t="e">
        <f t="shared" si="1"/>
        <v>#DIV/0!</v>
      </c>
    </row>
    <row r="41" spans="1:9" x14ac:dyDescent="0.25">
      <c r="A41" s="67"/>
      <c r="B41" s="24" t="s">
        <v>49</v>
      </c>
      <c r="C41" s="25"/>
      <c r="D41" s="25"/>
      <c r="E41" s="26"/>
      <c r="F41" s="25"/>
      <c r="G41" s="27" t="e">
        <f t="shared" si="2"/>
        <v>#DIV/0!</v>
      </c>
      <c r="H41" s="28" t="e">
        <f t="shared" si="0"/>
        <v>#DIV/0!</v>
      </c>
      <c r="I41" s="70" t="e">
        <f t="shared" si="1"/>
        <v>#DIV/0!</v>
      </c>
    </row>
    <row r="42" spans="1:9" x14ac:dyDescent="0.25">
      <c r="A42" s="67"/>
      <c r="B42" s="24" t="s">
        <v>50</v>
      </c>
      <c r="C42" s="25"/>
      <c r="D42" s="25"/>
      <c r="E42" s="26"/>
      <c r="F42" s="25"/>
      <c r="G42" s="27" t="e">
        <f t="shared" si="2"/>
        <v>#DIV/0!</v>
      </c>
      <c r="H42" s="28" t="e">
        <f t="shared" si="0"/>
        <v>#DIV/0!</v>
      </c>
      <c r="I42" s="70" t="e">
        <f t="shared" si="1"/>
        <v>#DIV/0!</v>
      </c>
    </row>
    <row r="43" spans="1:9" ht="33.75" customHeight="1" x14ac:dyDescent="0.25">
      <c r="A43" s="67"/>
      <c r="B43" s="44" t="s">
        <v>51</v>
      </c>
      <c r="C43" s="72">
        <f>SUM(C44:C46)</f>
        <v>67240.100000000006</v>
      </c>
      <c r="D43" s="73">
        <f>SUM(D44:D46)</f>
        <v>60069.325000000004</v>
      </c>
      <c r="E43" s="73">
        <f>SUM(E44:E46)</f>
        <v>55439.65</v>
      </c>
      <c r="F43" s="73">
        <f>SUM(F44:F46)</f>
        <v>673.19999999999993</v>
      </c>
      <c r="G43" s="27">
        <f t="shared" si="2"/>
        <v>1.2142933802792764</v>
      </c>
      <c r="H43" s="28">
        <f t="shared" si="0"/>
        <v>1.120705118627519</v>
      </c>
      <c r="I43" s="70">
        <f t="shared" si="1"/>
        <v>1.0011882790180262</v>
      </c>
    </row>
    <row r="44" spans="1:9" x14ac:dyDescent="0.25">
      <c r="A44" s="67"/>
      <c r="B44" s="24" t="s">
        <v>52</v>
      </c>
      <c r="C44" s="25">
        <v>23120.5</v>
      </c>
      <c r="D44" s="26">
        <v>0</v>
      </c>
      <c r="E44" s="26">
        <v>0</v>
      </c>
      <c r="F44" s="73">
        <v>0</v>
      </c>
      <c r="G44" s="27" t="e">
        <f t="shared" si="2"/>
        <v>#DIV/0!</v>
      </c>
      <c r="H44" s="28" t="e">
        <f t="shared" si="0"/>
        <v>#DIV/0!</v>
      </c>
      <c r="I44" s="70">
        <f t="shared" si="1"/>
        <v>0</v>
      </c>
    </row>
    <row r="45" spans="1:9" x14ac:dyDescent="0.25">
      <c r="A45" s="67"/>
      <c r="B45" s="24" t="s">
        <v>53</v>
      </c>
      <c r="C45" s="25">
        <v>963.3</v>
      </c>
      <c r="D45" s="26">
        <v>7405.3</v>
      </c>
      <c r="E45" s="26">
        <v>4115.8</v>
      </c>
      <c r="F45" s="73">
        <f>'[1]4 вал.прод'!D39</f>
        <v>673.19999999999993</v>
      </c>
      <c r="G45" s="27">
        <f t="shared" si="2"/>
        <v>16.356479906701004</v>
      </c>
      <c r="H45" s="28">
        <f t="shared" si="0"/>
        <v>9.0907863287105162</v>
      </c>
      <c r="I45" s="70">
        <f t="shared" si="1"/>
        <v>69.884771099345997</v>
      </c>
    </row>
    <row r="46" spans="1:9" x14ac:dyDescent="0.25">
      <c r="A46" s="67"/>
      <c r="B46" s="24" t="s">
        <v>54</v>
      </c>
      <c r="C46" s="25">
        <v>43156.3</v>
      </c>
      <c r="D46" s="26">
        <v>52664.025000000001</v>
      </c>
      <c r="E46" s="26">
        <v>51323.85</v>
      </c>
      <c r="F46" s="73">
        <f>'[1]4 вал.прод'!D21</f>
        <v>0</v>
      </c>
      <c r="G46" s="27">
        <f t="shared" si="2"/>
        <v>0</v>
      </c>
      <c r="H46" s="28">
        <f t="shared" si="0"/>
        <v>0</v>
      </c>
      <c r="I46" s="70">
        <f t="shared" si="1"/>
        <v>0</v>
      </c>
    </row>
    <row r="47" spans="1:9" x14ac:dyDescent="0.25">
      <c r="A47" s="67"/>
      <c r="B47" s="74" t="s">
        <v>55</v>
      </c>
      <c r="C47" s="72">
        <f>C43+C33</f>
        <v>67240.100000000006</v>
      </c>
      <c r="D47" s="73">
        <f>D43+D33</f>
        <v>62319.325000000004</v>
      </c>
      <c r="E47" s="73">
        <f>E43+E33</f>
        <v>59599.65</v>
      </c>
      <c r="F47" s="75">
        <f>F43+F33</f>
        <v>4873.2</v>
      </c>
      <c r="G47" s="27">
        <f t="shared" si="2"/>
        <v>8.1765580838142498</v>
      </c>
      <c r="H47" s="28">
        <f t="shared" si="0"/>
        <v>7.8197252617867727</v>
      </c>
      <c r="I47" s="70">
        <f t="shared" si="1"/>
        <v>7.247460964513734</v>
      </c>
    </row>
    <row r="48" spans="1:9" x14ac:dyDescent="0.25">
      <c r="A48" s="67"/>
      <c r="B48" s="71" t="s">
        <v>29</v>
      </c>
      <c r="C48" s="76">
        <f>C47/C6/12*1000</f>
        <v>5440.1375404530754</v>
      </c>
      <c r="D48" s="76">
        <f>D47/D6/12*1000</f>
        <v>5796.0681733630954</v>
      </c>
      <c r="E48" s="76">
        <f>E47/E6/12*1000</f>
        <v>5843.1029411764712</v>
      </c>
      <c r="F48" s="76">
        <f>F47/F6/12*1000</f>
        <v>478.89150943396226</v>
      </c>
      <c r="G48" s="27">
        <f t="shared" si="2"/>
        <v>8.1958424189175858</v>
      </c>
      <c r="H48" s="28">
        <f t="shared" si="0"/>
        <v>8.2623512200011184</v>
      </c>
      <c r="I48" s="70">
        <f t="shared" si="1"/>
        <v>8.8029301809541813</v>
      </c>
    </row>
    <row r="49" spans="1:9" x14ac:dyDescent="0.25">
      <c r="A49" s="67"/>
      <c r="B49" s="30" t="s">
        <v>56</v>
      </c>
      <c r="C49" s="77"/>
      <c r="D49" s="78">
        <v>13479</v>
      </c>
      <c r="E49" s="78">
        <v>14672.5</v>
      </c>
      <c r="F49" s="79">
        <f>'[1]4 вал.прод'!D52</f>
        <v>19538.099999999999</v>
      </c>
      <c r="G49" s="27">
        <f>F49/E49*100</f>
        <v>133.16135627875275</v>
      </c>
      <c r="H49" s="28">
        <f>F49/D49*100</f>
        <v>144.952147785444</v>
      </c>
      <c r="I49" s="70" t="e">
        <f>F49/C49*100</f>
        <v>#DIV/0!</v>
      </c>
    </row>
    <row r="50" spans="1:9" ht="15.75" thickBot="1" x14ac:dyDescent="0.3">
      <c r="A50" s="80"/>
      <c r="B50" s="81" t="s">
        <v>57</v>
      </c>
      <c r="C50" s="82"/>
      <c r="D50" s="83">
        <v>26700.799999999999</v>
      </c>
      <c r="E50" s="83">
        <v>26925.599999999999</v>
      </c>
      <c r="F50" s="84">
        <f>'[1]4 вал.прод'!D51</f>
        <v>0</v>
      </c>
      <c r="G50" s="38">
        <f>F50/E50*100</f>
        <v>0</v>
      </c>
      <c r="H50" s="39">
        <f>F50/D50*100</f>
        <v>0</v>
      </c>
      <c r="I50" s="57" t="e">
        <f>F50/C50*100</f>
        <v>#DIV/0!</v>
      </c>
    </row>
    <row r="51" spans="1:9" ht="35.25" customHeight="1" x14ac:dyDescent="0.25">
      <c r="A51" s="15">
        <v>7</v>
      </c>
      <c r="B51" s="85" t="s">
        <v>58</v>
      </c>
      <c r="C51" s="86">
        <f>C47/C52</f>
        <v>223.38903654485051</v>
      </c>
      <c r="D51" s="87">
        <v>165.7</v>
      </c>
      <c r="E51" s="87">
        <f>E47/E52</f>
        <v>124.42515657620042</v>
      </c>
      <c r="F51" s="87">
        <f>F47/F52</f>
        <v>10.173695198329854</v>
      </c>
      <c r="G51" s="20">
        <f t="shared" si="2"/>
        <v>8.1765580838142498</v>
      </c>
      <c r="H51" s="21">
        <f t="shared" si="0"/>
        <v>6.1398281221061284</v>
      </c>
      <c r="I51" s="59">
        <f t="shared" si="1"/>
        <v>4.5542500006652071</v>
      </c>
    </row>
    <row r="52" spans="1:9" ht="48.75" customHeight="1" thickBot="1" x14ac:dyDescent="0.3">
      <c r="A52" s="34"/>
      <c r="B52" s="88" t="s">
        <v>59</v>
      </c>
      <c r="C52" s="36">
        <v>301</v>
      </c>
      <c r="D52" s="37">
        <v>479</v>
      </c>
      <c r="E52" s="37">
        <v>479</v>
      </c>
      <c r="F52" s="89">
        <v>479</v>
      </c>
      <c r="G52" s="38">
        <f t="shared" si="2"/>
        <v>100</v>
      </c>
      <c r="H52" s="39">
        <f t="shared" si="0"/>
        <v>100</v>
      </c>
      <c r="I52" s="57">
        <f t="shared" si="1"/>
        <v>159.13621262458472</v>
      </c>
    </row>
    <row r="53" spans="1:9" x14ac:dyDescent="0.25">
      <c r="A53" s="15">
        <v>8</v>
      </c>
      <c r="B53" s="90" t="s">
        <v>60</v>
      </c>
      <c r="C53" s="17">
        <v>11660</v>
      </c>
      <c r="D53" s="18">
        <v>90120</v>
      </c>
      <c r="E53" s="18">
        <v>90597</v>
      </c>
      <c r="F53" s="18">
        <v>90081</v>
      </c>
      <c r="G53" s="20">
        <f t="shared" si="2"/>
        <v>99.430444716712472</v>
      </c>
      <c r="H53" s="21">
        <f t="shared" si="0"/>
        <v>99.956724367509992</v>
      </c>
      <c r="I53" s="59">
        <f t="shared" si="1"/>
        <v>772.56432246998281</v>
      </c>
    </row>
    <row r="54" spans="1:9" ht="15.75" thickBot="1" x14ac:dyDescent="0.3">
      <c r="A54" s="34"/>
      <c r="B54" s="55" t="s">
        <v>29</v>
      </c>
      <c r="C54" s="53">
        <f>C53/C6/12*1000</f>
        <v>943.36569579288016</v>
      </c>
      <c r="D54" s="53">
        <f>D53/D6/12*1000</f>
        <v>8381.6964285714294</v>
      </c>
      <c r="E54" s="53">
        <f>E53/E6/12*1000</f>
        <v>8882.0588235294108</v>
      </c>
      <c r="F54" s="53">
        <f>F53/F6/12*1000</f>
        <v>8852.2995283018863</v>
      </c>
      <c r="G54" s="38">
        <f t="shared" si="2"/>
        <v>99.664950482553778</v>
      </c>
      <c r="H54" s="39">
        <f t="shared" si="0"/>
        <v>105.61465216189734</v>
      </c>
      <c r="I54" s="57">
        <f t="shared" si="1"/>
        <v>938.37411809443677</v>
      </c>
    </row>
    <row r="55" spans="1:9" x14ac:dyDescent="0.25">
      <c r="A55" s="15">
        <v>9</v>
      </c>
      <c r="B55" s="91" t="s">
        <v>61</v>
      </c>
      <c r="C55" s="65">
        <f>C57+C65+C66+C67+C68+C71+C72+C73+C74+C75+C76+C77</f>
        <v>1850</v>
      </c>
      <c r="D55" s="66">
        <v>2341</v>
      </c>
      <c r="E55" s="66">
        <f>E57+E65+E66+E67+E68+E71+E72+E73+E74+E75+E76+E77</f>
        <v>3208</v>
      </c>
      <c r="F55" s="92">
        <f>F57+F65+F66+F67+F68+F71+F72+F73+F74+F75+F76+F77</f>
        <v>3093</v>
      </c>
      <c r="G55" s="20">
        <f t="shared" si="2"/>
        <v>96.415211970074807</v>
      </c>
      <c r="H55" s="21">
        <f t="shared" si="0"/>
        <v>132.123024348569</v>
      </c>
      <c r="I55" s="59">
        <f t="shared" si="1"/>
        <v>167.18918918918919</v>
      </c>
    </row>
    <row r="56" spans="1:9" x14ac:dyDescent="0.25">
      <c r="A56" s="23"/>
      <c r="B56" s="71" t="s">
        <v>29</v>
      </c>
      <c r="C56" s="76">
        <f>C55/C6*1000/12</f>
        <v>149.67637540453075</v>
      </c>
      <c r="D56" s="76">
        <f>D55/D6*1000/12</f>
        <v>217.72693452380952</v>
      </c>
      <c r="E56" s="76">
        <f>E55/E6*1000/12</f>
        <v>314.50980392156862</v>
      </c>
      <c r="F56" s="76">
        <f>F55/F6*1000/12</f>
        <v>303.95047169811323</v>
      </c>
      <c r="G56" s="27">
        <f t="shared" si="2"/>
        <v>96.642606337928768</v>
      </c>
      <c r="H56" s="28">
        <f t="shared" si="0"/>
        <v>139.60168610414837</v>
      </c>
      <c r="I56" s="70">
        <f t="shared" si="1"/>
        <v>203.07177460479352</v>
      </c>
    </row>
    <row r="57" spans="1:9" x14ac:dyDescent="0.25">
      <c r="A57" s="23"/>
      <c r="B57" s="71" t="s">
        <v>62</v>
      </c>
      <c r="C57" s="72">
        <f>SUM(C58:C64)</f>
        <v>0</v>
      </c>
      <c r="D57" s="73">
        <f>SUM(D58:D64)</f>
        <v>0</v>
      </c>
      <c r="E57" s="73">
        <f>SUM(E58:E64)</f>
        <v>0</v>
      </c>
      <c r="F57" s="72">
        <f>SUM(F58:F64)</f>
        <v>0</v>
      </c>
      <c r="G57" s="27" t="e">
        <f t="shared" si="2"/>
        <v>#DIV/0!</v>
      </c>
      <c r="H57" s="28" t="e">
        <f t="shared" si="0"/>
        <v>#DIV/0!</v>
      </c>
      <c r="I57" s="70" t="e">
        <f t="shared" si="1"/>
        <v>#DIV/0!</v>
      </c>
    </row>
    <row r="58" spans="1:9" x14ac:dyDescent="0.25">
      <c r="A58" s="23"/>
      <c r="B58" s="24" t="s">
        <v>63</v>
      </c>
      <c r="C58" s="25"/>
      <c r="D58" s="25"/>
      <c r="E58" s="26"/>
      <c r="F58" s="25"/>
      <c r="G58" s="27" t="e">
        <f t="shared" si="2"/>
        <v>#DIV/0!</v>
      </c>
      <c r="H58" s="28" t="e">
        <f t="shared" si="0"/>
        <v>#DIV/0!</v>
      </c>
      <c r="I58" s="70" t="e">
        <f t="shared" si="1"/>
        <v>#DIV/0!</v>
      </c>
    </row>
    <row r="59" spans="1:9" x14ac:dyDescent="0.25">
      <c r="A59" s="23"/>
      <c r="B59" s="24" t="s">
        <v>64</v>
      </c>
      <c r="C59" s="25"/>
      <c r="D59" s="25"/>
      <c r="E59" s="26"/>
      <c r="F59" s="25"/>
      <c r="G59" s="27" t="e">
        <f t="shared" si="2"/>
        <v>#DIV/0!</v>
      </c>
      <c r="H59" s="28" t="e">
        <f t="shared" si="0"/>
        <v>#DIV/0!</v>
      </c>
      <c r="I59" s="70" t="e">
        <f t="shared" si="1"/>
        <v>#DIV/0!</v>
      </c>
    </row>
    <row r="60" spans="1:9" x14ac:dyDescent="0.25">
      <c r="A60" s="23"/>
      <c r="B60" s="24" t="s">
        <v>65</v>
      </c>
      <c r="C60" s="25"/>
      <c r="D60" s="25"/>
      <c r="E60" s="26"/>
      <c r="F60" s="25"/>
      <c r="G60" s="27" t="e">
        <f t="shared" si="2"/>
        <v>#DIV/0!</v>
      </c>
      <c r="H60" s="28" t="e">
        <f t="shared" si="0"/>
        <v>#DIV/0!</v>
      </c>
      <c r="I60" s="70" t="e">
        <f t="shared" si="1"/>
        <v>#DIV/0!</v>
      </c>
    </row>
    <row r="61" spans="1:9" x14ac:dyDescent="0.25">
      <c r="A61" s="23"/>
      <c r="B61" s="24" t="s">
        <v>66</v>
      </c>
      <c r="C61" s="25"/>
      <c r="D61" s="25"/>
      <c r="E61" s="26"/>
      <c r="F61" s="25"/>
      <c r="G61" s="27" t="e">
        <f t="shared" si="2"/>
        <v>#DIV/0!</v>
      </c>
      <c r="H61" s="28" t="e">
        <f t="shared" si="0"/>
        <v>#DIV/0!</v>
      </c>
      <c r="I61" s="70" t="e">
        <f t="shared" si="1"/>
        <v>#DIV/0!</v>
      </c>
    </row>
    <row r="62" spans="1:9" x14ac:dyDescent="0.25">
      <c r="A62" s="23"/>
      <c r="B62" s="24" t="s">
        <v>67</v>
      </c>
      <c r="C62" s="25"/>
      <c r="D62" s="25"/>
      <c r="E62" s="26"/>
      <c r="F62" s="25"/>
      <c r="G62" s="27" t="e">
        <f t="shared" si="2"/>
        <v>#DIV/0!</v>
      </c>
      <c r="H62" s="28" t="e">
        <f t="shared" si="0"/>
        <v>#DIV/0!</v>
      </c>
      <c r="I62" s="70" t="e">
        <f t="shared" si="1"/>
        <v>#DIV/0!</v>
      </c>
    </row>
    <row r="63" spans="1:9" x14ac:dyDescent="0.25">
      <c r="A63" s="23"/>
      <c r="B63" s="24" t="s">
        <v>68</v>
      </c>
      <c r="C63" s="25"/>
      <c r="D63" s="25"/>
      <c r="E63" s="26"/>
      <c r="F63" s="25"/>
      <c r="G63" s="27" t="e">
        <f t="shared" si="2"/>
        <v>#DIV/0!</v>
      </c>
      <c r="H63" s="28" t="e">
        <f t="shared" si="0"/>
        <v>#DIV/0!</v>
      </c>
      <c r="I63" s="70" t="e">
        <f t="shared" si="1"/>
        <v>#DIV/0!</v>
      </c>
    </row>
    <row r="64" spans="1:9" x14ac:dyDescent="0.25">
      <c r="A64" s="23"/>
      <c r="B64" s="24" t="s">
        <v>69</v>
      </c>
      <c r="C64" s="25"/>
      <c r="D64" s="25"/>
      <c r="E64" s="26"/>
      <c r="F64" s="25"/>
      <c r="G64" s="27" t="e">
        <f t="shared" si="2"/>
        <v>#DIV/0!</v>
      </c>
      <c r="H64" s="28" t="e">
        <f t="shared" si="0"/>
        <v>#DIV/0!</v>
      </c>
      <c r="I64" s="70" t="e">
        <f t="shared" si="1"/>
        <v>#DIV/0!</v>
      </c>
    </row>
    <row r="65" spans="1:9" x14ac:dyDescent="0.25">
      <c r="A65" s="23"/>
      <c r="B65" s="24" t="s">
        <v>70</v>
      </c>
      <c r="C65" s="25"/>
      <c r="D65" s="25"/>
      <c r="E65" s="26"/>
      <c r="F65" s="25"/>
      <c r="G65" s="27" t="e">
        <f t="shared" si="2"/>
        <v>#DIV/0!</v>
      </c>
      <c r="H65" s="28" t="e">
        <f t="shared" si="0"/>
        <v>#DIV/0!</v>
      </c>
      <c r="I65" s="70" t="e">
        <f t="shared" si="1"/>
        <v>#DIV/0!</v>
      </c>
    </row>
    <row r="66" spans="1:9" x14ac:dyDescent="0.25">
      <c r="A66" s="23"/>
      <c r="B66" s="24" t="s">
        <v>71</v>
      </c>
      <c r="C66" s="25">
        <v>1570</v>
      </c>
      <c r="D66" s="26">
        <v>1651</v>
      </c>
      <c r="E66" s="26">
        <v>1652</v>
      </c>
      <c r="F66" s="93">
        <v>1653</v>
      </c>
      <c r="G66" s="27">
        <f t="shared" si="2"/>
        <v>100.06053268765133</v>
      </c>
      <c r="H66" s="28">
        <f t="shared" si="0"/>
        <v>100.12113870381587</v>
      </c>
      <c r="I66" s="70">
        <f t="shared" si="1"/>
        <v>105.28662420382166</v>
      </c>
    </row>
    <row r="67" spans="1:9" x14ac:dyDescent="0.25">
      <c r="A67" s="23"/>
      <c r="B67" s="24" t="s">
        <v>72</v>
      </c>
      <c r="C67" s="25">
        <v>60</v>
      </c>
      <c r="D67" s="26">
        <v>365</v>
      </c>
      <c r="E67" s="26">
        <v>381</v>
      </c>
      <c r="F67" s="93">
        <v>390</v>
      </c>
      <c r="G67" s="27">
        <f t="shared" si="2"/>
        <v>102.36220472440945</v>
      </c>
      <c r="H67" s="28">
        <f t="shared" si="0"/>
        <v>106.84931506849315</v>
      </c>
      <c r="I67" s="70">
        <f t="shared" si="1"/>
        <v>650</v>
      </c>
    </row>
    <row r="68" spans="1:9" x14ac:dyDescent="0.25">
      <c r="A68" s="23"/>
      <c r="B68" s="71" t="s">
        <v>73</v>
      </c>
      <c r="C68" s="72">
        <f>C69+C70</f>
        <v>88</v>
      </c>
      <c r="D68" s="73">
        <f>D69+D70</f>
        <v>2304</v>
      </c>
      <c r="E68" s="73">
        <f>E69+E70</f>
        <v>860</v>
      </c>
      <c r="F68" s="75">
        <f>F69+F70</f>
        <v>830</v>
      </c>
      <c r="G68" s="27">
        <f t="shared" si="2"/>
        <v>96.511627906976756</v>
      </c>
      <c r="H68" s="28">
        <f t="shared" si="0"/>
        <v>36.024305555555557</v>
      </c>
      <c r="I68" s="70">
        <f t="shared" si="1"/>
        <v>943.18181818181813</v>
      </c>
    </row>
    <row r="69" spans="1:9" x14ac:dyDescent="0.25">
      <c r="A69" s="23"/>
      <c r="B69" s="24" t="s">
        <v>74</v>
      </c>
      <c r="C69" s="25">
        <v>50</v>
      </c>
      <c r="D69" s="26">
        <v>2142</v>
      </c>
      <c r="E69" s="26">
        <v>550</v>
      </c>
      <c r="F69" s="69">
        <v>520</v>
      </c>
      <c r="G69" s="27">
        <f t="shared" si="2"/>
        <v>94.545454545454547</v>
      </c>
      <c r="H69" s="28">
        <f t="shared" si="0"/>
        <v>24.276377217553687</v>
      </c>
      <c r="I69" s="70">
        <f t="shared" si="1"/>
        <v>1040</v>
      </c>
    </row>
    <row r="70" spans="1:9" x14ac:dyDescent="0.25">
      <c r="A70" s="23"/>
      <c r="B70" s="24" t="s">
        <v>75</v>
      </c>
      <c r="C70" s="25">
        <v>38</v>
      </c>
      <c r="D70" s="94">
        <v>162</v>
      </c>
      <c r="E70" s="26">
        <v>310</v>
      </c>
      <c r="F70" s="69">
        <v>310</v>
      </c>
      <c r="G70" s="27">
        <f t="shared" si="2"/>
        <v>100</v>
      </c>
      <c r="H70" s="28">
        <f t="shared" si="0"/>
        <v>191.35802469135803</v>
      </c>
      <c r="I70" s="70">
        <f t="shared" si="1"/>
        <v>815.78947368421041</v>
      </c>
    </row>
    <row r="71" spans="1:9" x14ac:dyDescent="0.25">
      <c r="A71" s="23"/>
      <c r="B71" s="24" t="s">
        <v>76</v>
      </c>
      <c r="C71" s="25">
        <v>5</v>
      </c>
      <c r="D71" s="26">
        <v>27.3</v>
      </c>
      <c r="E71" s="26">
        <v>25</v>
      </c>
      <c r="F71" s="69">
        <v>25</v>
      </c>
      <c r="G71" s="27">
        <f t="shared" si="2"/>
        <v>100</v>
      </c>
      <c r="H71" s="28">
        <f t="shared" si="0"/>
        <v>91.575091575091577</v>
      </c>
      <c r="I71" s="70">
        <f t="shared" si="1"/>
        <v>500</v>
      </c>
    </row>
    <row r="72" spans="1:9" x14ac:dyDescent="0.25">
      <c r="A72" s="23"/>
      <c r="B72" s="24" t="s">
        <v>77</v>
      </c>
      <c r="C72" s="25"/>
      <c r="D72" s="26"/>
      <c r="E72" s="26"/>
      <c r="F72" s="69"/>
      <c r="G72" s="27" t="e">
        <f t="shared" si="2"/>
        <v>#DIV/0!</v>
      </c>
      <c r="H72" s="28" t="e">
        <f t="shared" si="0"/>
        <v>#DIV/0!</v>
      </c>
      <c r="I72" s="70" t="e">
        <f t="shared" si="1"/>
        <v>#DIV/0!</v>
      </c>
    </row>
    <row r="73" spans="1:9" x14ac:dyDescent="0.25">
      <c r="A73" s="23"/>
      <c r="B73" s="24" t="s">
        <v>78</v>
      </c>
      <c r="C73" s="25">
        <v>32</v>
      </c>
      <c r="D73" s="26">
        <v>90</v>
      </c>
      <c r="E73" s="26">
        <v>90</v>
      </c>
      <c r="F73" s="26">
        <v>92</v>
      </c>
      <c r="G73" s="27">
        <f t="shared" si="2"/>
        <v>102.22222222222221</v>
      </c>
      <c r="H73" s="28">
        <f t="shared" si="0"/>
        <v>102.22222222222221</v>
      </c>
      <c r="I73" s="70">
        <f t="shared" si="1"/>
        <v>287.5</v>
      </c>
    </row>
    <row r="74" spans="1:9" x14ac:dyDescent="0.25">
      <c r="A74" s="23"/>
      <c r="B74" s="24" t="s">
        <v>79</v>
      </c>
      <c r="C74" s="25">
        <v>95</v>
      </c>
      <c r="D74" s="26">
        <v>287.2</v>
      </c>
      <c r="E74" s="26">
        <v>200</v>
      </c>
      <c r="F74" s="69">
        <v>103</v>
      </c>
      <c r="G74" s="27">
        <f t="shared" si="2"/>
        <v>51.5</v>
      </c>
      <c r="H74" s="28">
        <f t="shared" ref="H74:H118" si="3">F74/D74*100</f>
        <v>35.863509749303624</v>
      </c>
      <c r="I74" s="70">
        <f t="shared" ref="I74:I118" si="4">F74/C74*100</f>
        <v>108.42105263157895</v>
      </c>
    </row>
    <row r="75" spans="1:9" x14ac:dyDescent="0.25">
      <c r="A75" s="23"/>
      <c r="B75" s="24" t="s">
        <v>80</v>
      </c>
      <c r="C75" s="25"/>
      <c r="D75" s="26"/>
      <c r="E75" s="26"/>
      <c r="F75" s="69"/>
      <c r="G75" s="27" t="e">
        <f t="shared" ref="G75:G118" si="5">F75/E75*100</f>
        <v>#DIV/0!</v>
      </c>
      <c r="H75" s="28" t="e">
        <f t="shared" si="3"/>
        <v>#DIV/0!</v>
      </c>
      <c r="I75" s="70" t="e">
        <f t="shared" si="4"/>
        <v>#DIV/0!</v>
      </c>
    </row>
    <row r="76" spans="1:9" x14ac:dyDescent="0.25">
      <c r="A76" s="23"/>
      <c r="B76" s="24" t="s">
        <v>81</v>
      </c>
      <c r="C76" s="25"/>
      <c r="D76" s="26"/>
      <c r="E76" s="26"/>
      <c r="F76" s="25"/>
      <c r="G76" s="27" t="e">
        <f t="shared" si="5"/>
        <v>#DIV/0!</v>
      </c>
      <c r="H76" s="28" t="e">
        <f t="shared" si="3"/>
        <v>#DIV/0!</v>
      </c>
      <c r="I76" s="70" t="e">
        <f t="shared" si="4"/>
        <v>#DIV/0!</v>
      </c>
    </row>
    <row r="77" spans="1:9" ht="15.75" thickBot="1" x14ac:dyDescent="0.3">
      <c r="A77" s="34"/>
      <c r="B77" s="35" t="s">
        <v>82</v>
      </c>
      <c r="C77" s="36"/>
      <c r="D77" s="37"/>
      <c r="E77" s="37"/>
      <c r="F77" s="36"/>
      <c r="G77" s="38" t="e">
        <f t="shared" si="5"/>
        <v>#DIV/0!</v>
      </c>
      <c r="H77" s="39" t="e">
        <f t="shared" si="3"/>
        <v>#DIV/0!</v>
      </c>
      <c r="I77" s="57" t="e">
        <f t="shared" si="4"/>
        <v>#DIV/0!</v>
      </c>
    </row>
    <row r="78" spans="1:9" ht="35.25" customHeight="1" x14ac:dyDescent="0.25">
      <c r="A78" s="95">
        <v>10</v>
      </c>
      <c r="B78" s="64" t="s">
        <v>83</v>
      </c>
      <c r="C78" s="65">
        <f>C79+C80</f>
        <v>5735.16</v>
      </c>
      <c r="D78" s="66">
        <f>D79+D80</f>
        <v>3735</v>
      </c>
      <c r="E78" s="66">
        <f>E79+E80</f>
        <v>3250</v>
      </c>
      <c r="F78" s="96">
        <f>F79+F80</f>
        <v>2648.2</v>
      </c>
      <c r="G78" s="20">
        <f t="shared" si="5"/>
        <v>81.483076923076908</v>
      </c>
      <c r="H78" s="21">
        <f t="shared" si="3"/>
        <v>70.902275769745643</v>
      </c>
      <c r="I78" s="59">
        <f t="shared" si="4"/>
        <v>46.174823370228552</v>
      </c>
    </row>
    <row r="79" spans="1:9" x14ac:dyDescent="0.25">
      <c r="A79" s="97"/>
      <c r="B79" s="24" t="s">
        <v>84</v>
      </c>
      <c r="C79" s="25">
        <v>3890.16</v>
      </c>
      <c r="D79" s="26">
        <v>2485</v>
      </c>
      <c r="E79" s="98">
        <v>2000</v>
      </c>
      <c r="F79" s="99">
        <v>1701.2</v>
      </c>
      <c r="G79" s="27">
        <f t="shared" si="5"/>
        <v>85.06</v>
      </c>
      <c r="H79" s="28">
        <f t="shared" si="3"/>
        <v>68.458752515090552</v>
      </c>
      <c r="I79" s="70">
        <f t="shared" si="4"/>
        <v>43.730849116745844</v>
      </c>
    </row>
    <row r="80" spans="1:9" x14ac:dyDescent="0.25">
      <c r="A80" s="97"/>
      <c r="B80" s="100" t="s">
        <v>85</v>
      </c>
      <c r="C80" s="25">
        <v>1845</v>
      </c>
      <c r="D80" s="26">
        <v>1250</v>
      </c>
      <c r="E80" s="98">
        <v>1250</v>
      </c>
      <c r="F80" s="99">
        <v>947</v>
      </c>
      <c r="G80" s="27">
        <f t="shared" si="5"/>
        <v>75.760000000000005</v>
      </c>
      <c r="H80" s="28">
        <f t="shared" si="3"/>
        <v>75.760000000000005</v>
      </c>
      <c r="I80" s="70">
        <f t="shared" si="4"/>
        <v>51.327913279132787</v>
      </c>
    </row>
    <row r="81" spans="1:9" ht="43.5" customHeight="1" thickBot="1" x14ac:dyDescent="0.3">
      <c r="A81" s="101"/>
      <c r="B81" s="88" t="s">
        <v>86</v>
      </c>
      <c r="C81" s="36">
        <v>0</v>
      </c>
      <c r="D81" s="37">
        <v>85.7</v>
      </c>
      <c r="E81" s="37">
        <v>45</v>
      </c>
      <c r="F81" s="102">
        <v>0</v>
      </c>
      <c r="G81" s="38">
        <f t="shared" si="5"/>
        <v>0</v>
      </c>
      <c r="H81" s="39">
        <f t="shared" si="3"/>
        <v>0</v>
      </c>
      <c r="I81" s="57" t="e">
        <f t="shared" si="4"/>
        <v>#DIV/0!</v>
      </c>
    </row>
    <row r="82" spans="1:9" x14ac:dyDescent="0.25">
      <c r="A82" s="95">
        <v>11</v>
      </c>
      <c r="B82" s="41" t="s">
        <v>87</v>
      </c>
      <c r="C82" s="41">
        <v>20483</v>
      </c>
      <c r="D82" s="90">
        <v>20795.7</v>
      </c>
      <c r="E82" s="90">
        <v>20710</v>
      </c>
      <c r="F82" s="103">
        <v>21126.7</v>
      </c>
      <c r="G82" s="20">
        <f t="shared" si="5"/>
        <v>102.01207146306133</v>
      </c>
      <c r="H82" s="21">
        <f t="shared" si="3"/>
        <v>101.59167520208506</v>
      </c>
      <c r="I82" s="59">
        <f t="shared" si="4"/>
        <v>103.14260606356491</v>
      </c>
    </row>
    <row r="83" spans="1:9" ht="38.25" customHeight="1" x14ac:dyDescent="0.25">
      <c r="A83" s="97"/>
      <c r="B83" s="44" t="s">
        <v>88</v>
      </c>
      <c r="C83" s="104">
        <f>C82/C6</f>
        <v>19.886407766990292</v>
      </c>
      <c r="D83" s="105">
        <f>D82/D6</f>
        <v>23.209486607142857</v>
      </c>
      <c r="E83" s="105">
        <f>E82/E6</f>
        <v>24.36470588235294</v>
      </c>
      <c r="F83" s="106">
        <f>F82/F6</f>
        <v>24.913561320754717</v>
      </c>
      <c r="G83" s="27">
        <f t="shared" si="5"/>
        <v>102.25266597122894</v>
      </c>
      <c r="H83" s="28">
        <f t="shared" si="3"/>
        <v>107.34214738333515</v>
      </c>
      <c r="I83" s="70">
        <f t="shared" si="4"/>
        <v>125.27934462909415</v>
      </c>
    </row>
    <row r="84" spans="1:9" ht="42.75" customHeight="1" thickBot="1" x14ac:dyDescent="0.3">
      <c r="A84" s="101"/>
      <c r="B84" s="60" t="s">
        <v>89</v>
      </c>
      <c r="C84" s="53">
        <f>C81/C82*100</f>
        <v>0</v>
      </c>
      <c r="D84" s="61">
        <f>D81/D82*100</f>
        <v>0.41210442543410419</v>
      </c>
      <c r="E84" s="61">
        <f>E81/E82*100</f>
        <v>0.21728633510381457</v>
      </c>
      <c r="F84" s="107">
        <f>F81/F82*100</f>
        <v>0</v>
      </c>
      <c r="G84" s="38">
        <f t="shared" si="5"/>
        <v>0</v>
      </c>
      <c r="H84" s="39">
        <f t="shared" si="3"/>
        <v>0</v>
      </c>
      <c r="I84" s="57" t="e">
        <f t="shared" si="4"/>
        <v>#DIV/0!</v>
      </c>
    </row>
    <row r="85" spans="1:9" ht="26.25" customHeight="1" x14ac:dyDescent="0.25">
      <c r="A85" s="95">
        <v>12</v>
      </c>
      <c r="B85" s="58" t="s">
        <v>90</v>
      </c>
      <c r="C85" s="17">
        <v>43</v>
      </c>
      <c r="D85" s="18">
        <v>6</v>
      </c>
      <c r="E85" s="18">
        <v>6</v>
      </c>
      <c r="F85" s="108">
        <v>0</v>
      </c>
      <c r="G85" s="20">
        <f t="shared" si="5"/>
        <v>0</v>
      </c>
      <c r="H85" s="21">
        <f t="shared" si="3"/>
        <v>0</v>
      </c>
      <c r="I85" s="59">
        <f t="shared" si="4"/>
        <v>0</v>
      </c>
    </row>
    <row r="86" spans="1:9" ht="31.5" customHeight="1" thickBot="1" x14ac:dyDescent="0.3">
      <c r="A86" s="101"/>
      <c r="B86" s="60" t="s">
        <v>91</v>
      </c>
      <c r="C86" s="56">
        <f>C85*1000/C6</f>
        <v>41.747572815533978</v>
      </c>
      <c r="D86" s="109">
        <f>D85*1000/D6</f>
        <v>6.6964285714285712</v>
      </c>
      <c r="E86" s="109">
        <f>E85*1000/E6</f>
        <v>7.0588235294117645</v>
      </c>
      <c r="F86" s="109">
        <f>F85*1000/F6</f>
        <v>0</v>
      </c>
      <c r="G86" s="38">
        <f t="shared" si="5"/>
        <v>0</v>
      </c>
      <c r="H86" s="39">
        <f t="shared" si="3"/>
        <v>0</v>
      </c>
      <c r="I86" s="57">
        <f t="shared" si="4"/>
        <v>0</v>
      </c>
    </row>
    <row r="87" spans="1:9" ht="31.5" customHeight="1" x14ac:dyDescent="0.25">
      <c r="A87" s="95">
        <v>13</v>
      </c>
      <c r="B87" s="58" t="s">
        <v>92</v>
      </c>
      <c r="C87" s="17">
        <v>5</v>
      </c>
      <c r="D87" s="18">
        <v>9</v>
      </c>
      <c r="E87" s="18">
        <v>9</v>
      </c>
      <c r="F87" s="18">
        <v>9</v>
      </c>
      <c r="G87" s="20">
        <f t="shared" si="5"/>
        <v>100</v>
      </c>
      <c r="H87" s="21">
        <f t="shared" si="3"/>
        <v>100</v>
      </c>
      <c r="I87" s="59">
        <f t="shared" si="4"/>
        <v>180</v>
      </c>
    </row>
    <row r="88" spans="1:9" ht="27.75" customHeight="1" x14ac:dyDescent="0.25">
      <c r="A88" s="97"/>
      <c r="B88" s="42" t="s">
        <v>93</v>
      </c>
      <c r="C88" s="25">
        <v>0</v>
      </c>
      <c r="D88" s="26">
        <v>0</v>
      </c>
      <c r="E88" s="26">
        <v>0</v>
      </c>
      <c r="F88" s="26">
        <v>0</v>
      </c>
      <c r="G88" s="27" t="e">
        <f t="shared" si="5"/>
        <v>#DIV/0!</v>
      </c>
      <c r="H88" s="28" t="e">
        <f t="shared" si="3"/>
        <v>#DIV/0!</v>
      </c>
      <c r="I88" s="70" t="e">
        <f t="shared" si="4"/>
        <v>#DIV/0!</v>
      </c>
    </row>
    <row r="89" spans="1:9" ht="36.75" customHeight="1" thickBot="1" x14ac:dyDescent="0.3">
      <c r="A89" s="101"/>
      <c r="B89" s="60" t="s">
        <v>94</v>
      </c>
      <c r="C89" s="56">
        <f>(C87+C88)*10000/C6</f>
        <v>48.543689320388353</v>
      </c>
      <c r="D89" s="56">
        <f>(D87+D88)*10000/D6</f>
        <v>100.44642857142857</v>
      </c>
      <c r="E89" s="56">
        <f>(E87+E88)*10000/E6</f>
        <v>105.88235294117646</v>
      </c>
      <c r="F89" s="56">
        <f>(F87+F88)*10000/F6</f>
        <v>106.13207547169812</v>
      </c>
      <c r="G89" s="38">
        <f t="shared" si="5"/>
        <v>100.23584905660378</v>
      </c>
      <c r="H89" s="39">
        <f t="shared" si="3"/>
        <v>105.66037735849056</v>
      </c>
      <c r="I89" s="57">
        <f t="shared" si="4"/>
        <v>218.63207547169813</v>
      </c>
    </row>
    <row r="90" spans="1:9" ht="38.25" customHeight="1" x14ac:dyDescent="0.25">
      <c r="A90" s="95">
        <v>14</v>
      </c>
      <c r="B90" s="58" t="s">
        <v>95</v>
      </c>
      <c r="C90" s="17">
        <v>0</v>
      </c>
      <c r="D90" s="18">
        <v>283</v>
      </c>
      <c r="E90" s="18">
        <v>173</v>
      </c>
      <c r="F90" s="18">
        <v>261</v>
      </c>
      <c r="G90" s="20">
        <f t="shared" si="5"/>
        <v>150.86705202312137</v>
      </c>
      <c r="H90" s="21">
        <f t="shared" si="3"/>
        <v>92.226148409893995</v>
      </c>
      <c r="I90" s="59" t="e">
        <f t="shared" si="4"/>
        <v>#DIV/0!</v>
      </c>
    </row>
    <row r="91" spans="1:9" ht="39" customHeight="1" thickBot="1" x14ac:dyDescent="0.3">
      <c r="A91" s="101"/>
      <c r="B91" s="60" t="s">
        <v>96</v>
      </c>
      <c r="C91" s="110">
        <f>C90/C6*100</f>
        <v>0</v>
      </c>
      <c r="D91" s="61">
        <f>D90/D6*100</f>
        <v>31.584821428571431</v>
      </c>
      <c r="E91" s="61">
        <f>E90/E6*100</f>
        <v>20.352941176470587</v>
      </c>
      <c r="F91" s="61">
        <f>F90/F6*100</f>
        <v>30.778301886792452</v>
      </c>
      <c r="G91" s="38">
        <f t="shared" si="5"/>
        <v>151.22287054204384</v>
      </c>
      <c r="H91" s="39">
        <f t="shared" si="3"/>
        <v>97.446496433095533</v>
      </c>
      <c r="I91" s="57" t="e">
        <f t="shared" si="4"/>
        <v>#DIV/0!</v>
      </c>
    </row>
    <row r="92" spans="1:9" x14ac:dyDescent="0.25">
      <c r="A92" s="95">
        <v>15</v>
      </c>
      <c r="B92" s="41" t="s">
        <v>97</v>
      </c>
      <c r="C92" s="17">
        <v>36</v>
      </c>
      <c r="D92" s="18">
        <v>34</v>
      </c>
      <c r="E92" s="108">
        <v>20</v>
      </c>
      <c r="F92" s="108">
        <v>25</v>
      </c>
      <c r="G92" s="20">
        <f t="shared" si="5"/>
        <v>125</v>
      </c>
      <c r="H92" s="21">
        <f t="shared" si="3"/>
        <v>73.529411764705884</v>
      </c>
      <c r="I92" s="59">
        <f t="shared" si="4"/>
        <v>69.444444444444443</v>
      </c>
    </row>
    <row r="93" spans="1:9" x14ac:dyDescent="0.25">
      <c r="A93" s="97"/>
      <c r="B93" s="24" t="s">
        <v>98</v>
      </c>
      <c r="C93" s="25">
        <v>30</v>
      </c>
      <c r="D93" s="26">
        <v>22</v>
      </c>
      <c r="E93" s="98">
        <v>20</v>
      </c>
      <c r="F93" s="98">
        <v>21</v>
      </c>
      <c r="G93" s="27">
        <f t="shared" si="5"/>
        <v>105</v>
      </c>
      <c r="H93" s="28">
        <f t="shared" si="3"/>
        <v>95.454545454545453</v>
      </c>
      <c r="I93" s="70">
        <f t="shared" si="4"/>
        <v>70</v>
      </c>
    </row>
    <row r="94" spans="1:9" x14ac:dyDescent="0.25">
      <c r="A94" s="97"/>
      <c r="B94" s="71" t="s">
        <v>99</v>
      </c>
      <c r="C94" s="45">
        <f>C93/C92</f>
        <v>0.83333333333333337</v>
      </c>
      <c r="D94" s="46">
        <f>D93/D92</f>
        <v>0.6470588235294118</v>
      </c>
      <c r="E94" s="46">
        <f>E93/E92</f>
        <v>1</v>
      </c>
      <c r="F94" s="46">
        <f>F93/F92</f>
        <v>0.84</v>
      </c>
      <c r="G94" s="27">
        <f t="shared" si="5"/>
        <v>84</v>
      </c>
      <c r="H94" s="28">
        <f t="shared" si="3"/>
        <v>129.81818181818181</v>
      </c>
      <c r="I94" s="70">
        <f t="shared" si="4"/>
        <v>100.8</v>
      </c>
    </row>
    <row r="95" spans="1:9" ht="29.25" customHeight="1" x14ac:dyDescent="0.25">
      <c r="A95" s="97"/>
      <c r="B95" s="42" t="s">
        <v>100</v>
      </c>
      <c r="C95" s="25">
        <v>0</v>
      </c>
      <c r="D95" s="26">
        <v>3</v>
      </c>
      <c r="E95" s="98">
        <v>0</v>
      </c>
      <c r="F95" s="111">
        <v>1</v>
      </c>
      <c r="G95" s="27" t="e">
        <f t="shared" si="5"/>
        <v>#DIV/0!</v>
      </c>
      <c r="H95" s="28">
        <f t="shared" si="3"/>
        <v>33.333333333333329</v>
      </c>
      <c r="I95" s="70" t="e">
        <f t="shared" si="4"/>
        <v>#DIV/0!</v>
      </c>
    </row>
    <row r="96" spans="1:9" ht="32.25" customHeight="1" x14ac:dyDescent="0.25">
      <c r="A96" s="97"/>
      <c r="B96" s="44" t="s">
        <v>101</v>
      </c>
      <c r="C96" s="45">
        <f>C95/C92</f>
        <v>0</v>
      </c>
      <c r="D96" s="46">
        <f>D95/D92</f>
        <v>8.8235294117647065E-2</v>
      </c>
      <c r="E96" s="46">
        <f>E95/E92</f>
        <v>0</v>
      </c>
      <c r="F96" s="45">
        <f>F95/F92</f>
        <v>0.04</v>
      </c>
      <c r="G96" s="27" t="e">
        <f t="shared" si="5"/>
        <v>#DIV/0!</v>
      </c>
      <c r="H96" s="28">
        <f t="shared" si="3"/>
        <v>45.333333333333329</v>
      </c>
      <c r="I96" s="70" t="e">
        <f t="shared" si="4"/>
        <v>#DIV/0!</v>
      </c>
    </row>
    <row r="97" spans="1:9" ht="33.75" customHeight="1" x14ac:dyDescent="0.25">
      <c r="A97" s="97"/>
      <c r="B97" s="112" t="s">
        <v>102</v>
      </c>
      <c r="C97" s="113">
        <f>C92*100000/C6</f>
        <v>3495.1456310679609</v>
      </c>
      <c r="D97" s="114">
        <f>D92*100000/D6</f>
        <v>3794.6428571428573</v>
      </c>
      <c r="E97" s="114">
        <f>E92*100000/E6</f>
        <v>2352.9411764705883</v>
      </c>
      <c r="F97" s="113">
        <f>F92*100000/F6</f>
        <v>2948.1132075471696</v>
      </c>
      <c r="G97" s="27">
        <f t="shared" si="5"/>
        <v>125.2948113207547</v>
      </c>
      <c r="H97" s="28">
        <f t="shared" si="3"/>
        <v>77.69145394006658</v>
      </c>
      <c r="I97" s="70">
        <f t="shared" si="4"/>
        <v>84.348794549266245</v>
      </c>
    </row>
    <row r="98" spans="1:9" ht="15.75" thickBot="1" x14ac:dyDescent="0.3">
      <c r="A98" s="101"/>
      <c r="B98" s="35" t="s">
        <v>103</v>
      </c>
      <c r="C98" s="36">
        <v>0</v>
      </c>
      <c r="D98" s="37">
        <v>0</v>
      </c>
      <c r="E98" s="89">
        <v>0</v>
      </c>
      <c r="F98" s="115">
        <v>0</v>
      </c>
      <c r="G98" s="38" t="e">
        <f t="shared" si="5"/>
        <v>#DIV/0!</v>
      </c>
      <c r="H98" s="39" t="e">
        <f t="shared" si="3"/>
        <v>#DIV/0!</v>
      </c>
      <c r="I98" s="57" t="e">
        <f t="shared" si="4"/>
        <v>#DIV/0!</v>
      </c>
    </row>
    <row r="99" spans="1:9" ht="31.5" customHeight="1" thickBot="1" x14ac:dyDescent="0.3">
      <c r="A99" s="116">
        <v>16</v>
      </c>
      <c r="B99" s="117" t="s">
        <v>104</v>
      </c>
      <c r="C99" s="118">
        <v>570</v>
      </c>
      <c r="D99" s="119">
        <v>907.23</v>
      </c>
      <c r="E99" s="119">
        <v>889.87</v>
      </c>
      <c r="F99" s="118">
        <v>1020.5</v>
      </c>
      <c r="G99" s="120">
        <f t="shared" si="5"/>
        <v>114.67967231168596</v>
      </c>
      <c r="H99" s="121">
        <f t="shared" si="3"/>
        <v>112.48525732173759</v>
      </c>
      <c r="I99" s="122">
        <f t="shared" si="4"/>
        <v>179.03508771929825</v>
      </c>
    </row>
    <row r="100" spans="1:9" ht="31.5" customHeight="1" x14ac:dyDescent="0.25">
      <c r="A100" s="95">
        <v>17</v>
      </c>
      <c r="B100" s="58" t="s">
        <v>105</v>
      </c>
      <c r="C100" s="17">
        <v>829.38</v>
      </c>
      <c r="D100" s="18">
        <v>1622.3</v>
      </c>
      <c r="E100" s="18">
        <v>1993.1</v>
      </c>
      <c r="F100" s="17">
        <v>1993.1</v>
      </c>
      <c r="G100" s="20">
        <f t="shared" si="5"/>
        <v>100</v>
      </c>
      <c r="H100" s="21">
        <f t="shared" si="3"/>
        <v>122.85643838994021</v>
      </c>
      <c r="I100" s="59">
        <f t="shared" si="4"/>
        <v>240.31204031927462</v>
      </c>
    </row>
    <row r="101" spans="1:9" ht="35.25" customHeight="1" x14ac:dyDescent="0.25">
      <c r="A101" s="97"/>
      <c r="B101" s="42" t="s">
        <v>106</v>
      </c>
      <c r="C101" s="25">
        <v>0</v>
      </c>
      <c r="D101" s="26">
        <v>0</v>
      </c>
      <c r="E101" s="26">
        <v>0</v>
      </c>
      <c r="F101" s="25">
        <v>0</v>
      </c>
      <c r="G101" s="27" t="e">
        <f t="shared" si="5"/>
        <v>#DIV/0!</v>
      </c>
      <c r="H101" s="28" t="e">
        <f t="shared" si="3"/>
        <v>#DIV/0!</v>
      </c>
      <c r="I101" s="70" t="e">
        <f t="shared" si="4"/>
        <v>#DIV/0!</v>
      </c>
    </row>
    <row r="102" spans="1:9" ht="24" customHeight="1" thickBot="1" x14ac:dyDescent="0.3">
      <c r="A102" s="101"/>
      <c r="B102" s="60" t="s">
        <v>107</v>
      </c>
      <c r="C102" s="49">
        <f>C101/C100</f>
        <v>0</v>
      </c>
      <c r="D102" s="50">
        <f>D101/D100</f>
        <v>0</v>
      </c>
      <c r="E102" s="50">
        <f>E101/E100</f>
        <v>0</v>
      </c>
      <c r="F102" s="49">
        <f>F101/F100</f>
        <v>0</v>
      </c>
      <c r="G102" s="38" t="e">
        <f t="shared" si="5"/>
        <v>#DIV/0!</v>
      </c>
      <c r="H102" s="39" t="e">
        <f t="shared" si="3"/>
        <v>#DIV/0!</v>
      </c>
      <c r="I102" s="57" t="e">
        <f t="shared" si="4"/>
        <v>#DIV/0!</v>
      </c>
    </row>
    <row r="103" spans="1:9" ht="41.25" customHeight="1" x14ac:dyDescent="0.25">
      <c r="A103" s="95">
        <v>18</v>
      </c>
      <c r="B103" s="58" t="s">
        <v>108</v>
      </c>
      <c r="C103" s="17">
        <v>1030</v>
      </c>
      <c r="D103" s="18">
        <v>425</v>
      </c>
      <c r="E103" s="18">
        <v>425</v>
      </c>
      <c r="F103" s="123">
        <v>0</v>
      </c>
      <c r="G103" s="20">
        <f t="shared" si="5"/>
        <v>0</v>
      </c>
      <c r="H103" s="21">
        <f t="shared" si="3"/>
        <v>0</v>
      </c>
      <c r="I103" s="59">
        <f t="shared" si="4"/>
        <v>0</v>
      </c>
    </row>
    <row r="104" spans="1:9" ht="84.75" customHeight="1" thickBot="1" x14ac:dyDescent="0.3">
      <c r="A104" s="101"/>
      <c r="B104" s="60" t="s">
        <v>109</v>
      </c>
      <c r="C104" s="129">
        <f>C103/C6</f>
        <v>1</v>
      </c>
      <c r="D104" s="130">
        <f>D103/D6</f>
        <v>0.47433035714285715</v>
      </c>
      <c r="E104" s="130">
        <f>E103/E6</f>
        <v>0.5</v>
      </c>
      <c r="F104" s="131">
        <f>F103/F6</f>
        <v>0</v>
      </c>
      <c r="G104" s="38">
        <f t="shared" si="5"/>
        <v>0</v>
      </c>
      <c r="H104" s="39">
        <f t="shared" si="3"/>
        <v>0</v>
      </c>
      <c r="I104" s="57">
        <f t="shared" si="4"/>
        <v>0</v>
      </c>
    </row>
    <row r="105" spans="1:9" ht="45" customHeight="1" x14ac:dyDescent="0.25">
      <c r="A105" s="95">
        <v>19</v>
      </c>
      <c r="B105" s="58" t="s">
        <v>110</v>
      </c>
      <c r="C105" s="17">
        <v>35.65</v>
      </c>
      <c r="D105" s="17">
        <v>35.65</v>
      </c>
      <c r="E105" s="17">
        <v>35.65</v>
      </c>
      <c r="F105" s="17">
        <v>35.65</v>
      </c>
      <c r="G105" s="20">
        <f t="shared" si="5"/>
        <v>100</v>
      </c>
      <c r="H105" s="21">
        <f t="shared" si="3"/>
        <v>100</v>
      </c>
      <c r="I105" s="59">
        <f t="shared" si="4"/>
        <v>100</v>
      </c>
    </row>
    <row r="106" spans="1:9" ht="47.25" customHeight="1" x14ac:dyDescent="0.25">
      <c r="A106" s="97"/>
      <c r="B106" s="42" t="s">
        <v>111</v>
      </c>
      <c r="C106" s="25">
        <v>0</v>
      </c>
      <c r="D106" s="26">
        <v>8.6</v>
      </c>
      <c r="E106" s="26">
        <v>8.6</v>
      </c>
      <c r="F106" s="26">
        <v>8.6</v>
      </c>
      <c r="G106" s="27">
        <f t="shared" si="5"/>
        <v>100</v>
      </c>
      <c r="H106" s="28">
        <f t="shared" si="3"/>
        <v>100</v>
      </c>
      <c r="I106" s="70" t="e">
        <f t="shared" si="4"/>
        <v>#DIV/0!</v>
      </c>
    </row>
    <row r="107" spans="1:9" ht="52.5" customHeight="1" thickBot="1" x14ac:dyDescent="0.3">
      <c r="A107" s="101"/>
      <c r="B107" s="60" t="s">
        <v>112</v>
      </c>
      <c r="C107" s="129">
        <f>C106/C105</f>
        <v>0</v>
      </c>
      <c r="D107" s="130">
        <f>D106/D105</f>
        <v>0.24123422159887797</v>
      </c>
      <c r="E107" s="130">
        <f>E106/E105</f>
        <v>0.24123422159887797</v>
      </c>
      <c r="F107" s="130">
        <f>F106/F105</f>
        <v>0.24123422159887797</v>
      </c>
      <c r="G107" s="38">
        <f t="shared" si="5"/>
        <v>100</v>
      </c>
      <c r="H107" s="39">
        <f t="shared" si="3"/>
        <v>100</v>
      </c>
      <c r="I107" s="57" t="e">
        <f t="shared" si="4"/>
        <v>#DIV/0!</v>
      </c>
    </row>
    <row r="108" spans="1:9" ht="64.5" customHeight="1" x14ac:dyDescent="0.25">
      <c r="A108" s="95">
        <v>20</v>
      </c>
      <c r="B108" s="58" t="s">
        <v>113</v>
      </c>
      <c r="C108" s="17">
        <v>32898</v>
      </c>
      <c r="D108" s="17">
        <v>32898</v>
      </c>
      <c r="E108" s="17">
        <v>32898</v>
      </c>
      <c r="F108" s="17">
        <v>32898</v>
      </c>
      <c r="G108" s="20">
        <f t="shared" si="5"/>
        <v>100</v>
      </c>
      <c r="H108" s="21">
        <f t="shared" si="3"/>
        <v>100</v>
      </c>
      <c r="I108" s="59">
        <f t="shared" si="4"/>
        <v>100</v>
      </c>
    </row>
    <row r="109" spans="1:9" ht="32.25" customHeight="1" x14ac:dyDescent="0.25">
      <c r="A109" s="97"/>
      <c r="B109" s="42" t="s">
        <v>114</v>
      </c>
      <c r="C109" s="25">
        <v>30793</v>
      </c>
      <c r="D109" s="25">
        <v>30793</v>
      </c>
      <c r="E109" s="25">
        <v>30793</v>
      </c>
      <c r="F109" s="25">
        <v>13506.37</v>
      </c>
      <c r="G109" s="27">
        <f t="shared" si="5"/>
        <v>43.861819244633523</v>
      </c>
      <c r="H109" s="28">
        <f t="shared" si="3"/>
        <v>43.861819244633523</v>
      </c>
      <c r="I109" s="70">
        <f t="shared" si="4"/>
        <v>43.861819244633523</v>
      </c>
    </row>
    <row r="110" spans="1:9" ht="46.5" customHeight="1" thickBot="1" x14ac:dyDescent="0.3">
      <c r="A110" s="101"/>
      <c r="B110" s="60" t="s">
        <v>115</v>
      </c>
      <c r="C110" s="129">
        <f>C109/C108</f>
        <v>0.93601434737674027</v>
      </c>
      <c r="D110" s="130">
        <f>D109/D108</f>
        <v>0.93601434737674027</v>
      </c>
      <c r="E110" s="130">
        <f>E109/E108</f>
        <v>0.93601434737674027</v>
      </c>
      <c r="F110" s="130">
        <f>F109/F108</f>
        <v>0.41055292115022191</v>
      </c>
      <c r="G110" s="38">
        <f t="shared" si="5"/>
        <v>43.861819244633523</v>
      </c>
      <c r="H110" s="39">
        <f t="shared" si="3"/>
        <v>43.861819244633523</v>
      </c>
      <c r="I110" s="57">
        <f t="shared" si="4"/>
        <v>43.861819244633523</v>
      </c>
    </row>
    <row r="111" spans="1:9" ht="48.75" customHeight="1" x14ac:dyDescent="0.25">
      <c r="A111" s="95">
        <v>21</v>
      </c>
      <c r="B111" s="58" t="s">
        <v>116</v>
      </c>
      <c r="C111" s="17">
        <v>70</v>
      </c>
      <c r="D111" s="18">
        <v>43</v>
      </c>
      <c r="E111" s="18">
        <v>40</v>
      </c>
      <c r="F111" s="18">
        <v>40</v>
      </c>
      <c r="G111" s="20">
        <f t="shared" si="5"/>
        <v>100</v>
      </c>
      <c r="H111" s="21">
        <f t="shared" si="3"/>
        <v>93.023255813953483</v>
      </c>
      <c r="I111" s="59">
        <f t="shared" si="4"/>
        <v>57.142857142857139</v>
      </c>
    </row>
    <row r="112" spans="1:9" ht="51.75" customHeight="1" x14ac:dyDescent="0.25">
      <c r="A112" s="97"/>
      <c r="B112" s="42" t="s">
        <v>117</v>
      </c>
      <c r="C112" s="25">
        <v>42</v>
      </c>
      <c r="D112" s="26">
        <v>43</v>
      </c>
      <c r="E112" s="26">
        <v>40</v>
      </c>
      <c r="F112" s="26">
        <v>40</v>
      </c>
      <c r="G112" s="27">
        <f t="shared" si="5"/>
        <v>100</v>
      </c>
      <c r="H112" s="28">
        <f t="shared" si="3"/>
        <v>93.023255813953483</v>
      </c>
      <c r="I112" s="70">
        <f t="shared" si="4"/>
        <v>95.238095238095227</v>
      </c>
    </row>
    <row r="113" spans="1:9" ht="39" customHeight="1" thickBot="1" x14ac:dyDescent="0.3">
      <c r="A113" s="101"/>
      <c r="B113" s="60" t="s">
        <v>118</v>
      </c>
      <c r="C113" s="129">
        <f>C112/C111</f>
        <v>0.6</v>
      </c>
      <c r="D113" s="130">
        <f>D112/D111</f>
        <v>1</v>
      </c>
      <c r="E113" s="130">
        <f>E112/E111</f>
        <v>1</v>
      </c>
      <c r="F113" s="130">
        <f>F112/F111</f>
        <v>1</v>
      </c>
      <c r="G113" s="38">
        <f t="shared" si="5"/>
        <v>100</v>
      </c>
      <c r="H113" s="39">
        <f t="shared" si="3"/>
        <v>100</v>
      </c>
      <c r="I113" s="57">
        <f t="shared" si="4"/>
        <v>166.66666666666669</v>
      </c>
    </row>
    <row r="114" spans="1:9" ht="46.5" customHeight="1" x14ac:dyDescent="0.25">
      <c r="A114" s="95">
        <v>22</v>
      </c>
      <c r="B114" s="58" t="s">
        <v>119</v>
      </c>
      <c r="C114" s="17">
        <v>1200</v>
      </c>
      <c r="D114" s="18">
        <v>9774</v>
      </c>
      <c r="E114" s="18">
        <v>3000</v>
      </c>
      <c r="F114" s="124">
        <v>5073</v>
      </c>
      <c r="G114" s="20">
        <f t="shared" si="5"/>
        <v>169.1</v>
      </c>
      <c r="H114" s="21">
        <f t="shared" si="3"/>
        <v>51.903007980356044</v>
      </c>
      <c r="I114" s="59">
        <f t="shared" si="4"/>
        <v>422.75</v>
      </c>
    </row>
    <row r="115" spans="1:9" ht="52.5" customHeight="1" x14ac:dyDescent="0.25">
      <c r="A115" s="97"/>
      <c r="B115" s="42" t="s">
        <v>120</v>
      </c>
      <c r="C115" s="25">
        <v>598</v>
      </c>
      <c r="D115" s="94">
        <v>338</v>
      </c>
      <c r="E115" s="26">
        <v>350</v>
      </c>
      <c r="F115" s="125">
        <v>140</v>
      </c>
      <c r="G115" s="27">
        <f t="shared" si="5"/>
        <v>40</v>
      </c>
      <c r="H115" s="28">
        <f t="shared" si="3"/>
        <v>41.42011834319527</v>
      </c>
      <c r="I115" s="70">
        <f t="shared" si="4"/>
        <v>23.411371237458194</v>
      </c>
    </row>
    <row r="116" spans="1:9" ht="61.5" customHeight="1" thickBot="1" x14ac:dyDescent="0.3">
      <c r="A116" s="101"/>
      <c r="B116" s="60" t="s">
        <v>121</v>
      </c>
      <c r="C116" s="129">
        <f>C115/C6</f>
        <v>0.58058252427184465</v>
      </c>
      <c r="D116" s="130">
        <f>D115/D6</f>
        <v>0.37723214285714285</v>
      </c>
      <c r="E116" s="130">
        <f>E115/E6</f>
        <v>0.41176470588235292</v>
      </c>
      <c r="F116" s="129">
        <f>F115/F6</f>
        <v>0.1650943396226415</v>
      </c>
      <c r="G116" s="38">
        <f t="shared" si="5"/>
        <v>40.094339622641513</v>
      </c>
      <c r="H116" s="39">
        <f t="shared" si="3"/>
        <v>43.764653343753487</v>
      </c>
      <c r="I116" s="57">
        <f t="shared" si="4"/>
        <v>28.435981573799456</v>
      </c>
    </row>
    <row r="117" spans="1:9" ht="48" customHeight="1" x14ac:dyDescent="0.25">
      <c r="A117" s="95">
        <v>23</v>
      </c>
      <c r="B117" s="58" t="s">
        <v>122</v>
      </c>
      <c r="C117" s="17">
        <v>159</v>
      </c>
      <c r="D117" s="18">
        <v>207</v>
      </c>
      <c r="E117" s="18">
        <v>260</v>
      </c>
      <c r="F117" s="17">
        <v>260</v>
      </c>
      <c r="G117" s="20">
        <f t="shared" si="5"/>
        <v>100</v>
      </c>
      <c r="H117" s="21">
        <f t="shared" si="3"/>
        <v>125.60386473429952</v>
      </c>
      <c r="I117" s="59">
        <f t="shared" si="4"/>
        <v>163.52201257861637</v>
      </c>
    </row>
    <row r="118" spans="1:9" ht="48.75" customHeight="1" thickBot="1" x14ac:dyDescent="0.3">
      <c r="A118" s="101"/>
      <c r="B118" s="60" t="s">
        <v>123</v>
      </c>
      <c r="C118" s="129">
        <f>C117/C6</f>
        <v>0.15436893203883495</v>
      </c>
      <c r="D118" s="130">
        <f>D117/D6</f>
        <v>0.23102678571428573</v>
      </c>
      <c r="E118" s="130">
        <f>E117/E6</f>
        <v>0.30588235294117649</v>
      </c>
      <c r="F118" s="129">
        <f>F117/F6</f>
        <v>0.30660377358490565</v>
      </c>
      <c r="G118" s="38">
        <f t="shared" si="5"/>
        <v>100.23584905660377</v>
      </c>
      <c r="H118" s="39">
        <f t="shared" si="3"/>
        <v>132.7135174551089</v>
      </c>
      <c r="I118" s="57">
        <f t="shared" si="4"/>
        <v>198.61753886317788</v>
      </c>
    </row>
    <row r="119" spans="1:9" x14ac:dyDescent="0.25">
      <c r="A119" s="126"/>
      <c r="B119" s="126"/>
      <c r="C119" s="127"/>
      <c r="D119" s="127"/>
      <c r="E119" s="128"/>
      <c r="F119" s="127"/>
      <c r="G119" s="127"/>
      <c r="H119" s="127"/>
      <c r="I119" s="127"/>
    </row>
    <row r="120" spans="1:9" x14ac:dyDescent="0.25">
      <c r="A120" s="126"/>
      <c r="B120" s="126" t="s">
        <v>124</v>
      </c>
      <c r="C120" s="127"/>
      <c r="D120" s="127"/>
      <c r="E120" s="127"/>
      <c r="F120" s="127"/>
      <c r="G120" s="127"/>
      <c r="H120" s="127"/>
      <c r="I120" s="127"/>
    </row>
    <row r="121" spans="1:9" x14ac:dyDescent="0.25">
      <c r="A121" s="126"/>
      <c r="B121" s="126" t="s">
        <v>125</v>
      </c>
      <c r="C121" s="127"/>
      <c r="D121" s="127"/>
      <c r="E121" s="127" t="s">
        <v>126</v>
      </c>
      <c r="F121" s="127"/>
      <c r="G121" s="127"/>
      <c r="H121" s="127"/>
      <c r="I121" s="127"/>
    </row>
    <row r="122" spans="1:9" x14ac:dyDescent="0.25">
      <c r="A122" s="126"/>
      <c r="B122" s="126" t="s">
        <v>127</v>
      </c>
      <c r="C122" s="127"/>
      <c r="D122" s="127"/>
      <c r="E122" s="1"/>
      <c r="F122" s="1"/>
      <c r="G122" s="127"/>
      <c r="H122" s="127"/>
      <c r="I122" s="127"/>
    </row>
    <row r="123" spans="1:9" x14ac:dyDescent="0.25">
      <c r="A123" s="126"/>
      <c r="B123" s="126"/>
      <c r="C123" s="127"/>
      <c r="D123" s="127"/>
      <c r="E123" s="127"/>
      <c r="F123" s="127"/>
      <c r="G123" s="127"/>
      <c r="H123" s="127"/>
      <c r="I123" s="127"/>
    </row>
  </sheetData>
  <mergeCells count="27">
    <mergeCell ref="A114:A116"/>
    <mergeCell ref="A117:A118"/>
    <mergeCell ref="E122:F122"/>
    <mergeCell ref="A90:A91"/>
    <mergeCell ref="A92:A98"/>
    <mergeCell ref="A100:A102"/>
    <mergeCell ref="A103:A104"/>
    <mergeCell ref="A105:A107"/>
    <mergeCell ref="A108:A110"/>
    <mergeCell ref="A111:A113"/>
    <mergeCell ref="A1:I1"/>
    <mergeCell ref="A2:I2"/>
    <mergeCell ref="A4:A5"/>
    <mergeCell ref="B4:B5"/>
    <mergeCell ref="A6:A9"/>
    <mergeCell ref="A10:A16"/>
    <mergeCell ref="A17:A18"/>
    <mergeCell ref="A19:A20"/>
    <mergeCell ref="A21:A22"/>
    <mergeCell ref="A23:A50"/>
    <mergeCell ref="A51:A52"/>
    <mergeCell ref="A53:A54"/>
    <mergeCell ref="A55:A77"/>
    <mergeCell ref="A78:A81"/>
    <mergeCell ref="A82:A84"/>
    <mergeCell ref="A85:A86"/>
    <mergeCell ref="A87:A8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2018-06-18T08:16:27Z</dcterms:modified>
</cp:coreProperties>
</file>